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yeast\Desktop\＊eLife_VOR_20240308\source data\"/>
    </mc:Choice>
  </mc:AlternateContent>
  <xr:revisionPtr revIDLastSave="0" documentId="13_ncr:1_{D277D86E-69BB-47A8-BB14-9F5DA43E62E4}" xr6:coauthVersionLast="47" xr6:coauthVersionMax="47" xr10:uidLastSave="{00000000-0000-0000-0000-000000000000}"/>
  <bookViews>
    <workbookView xWindow="495" yWindow="1425" windowWidth="14940" windowHeight="13560" xr2:uid="{817BC532-7B38-44B7-80ED-37D6D3D22BBC}"/>
  </bookViews>
  <sheets>
    <sheet name="Figure 4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5" i="1" l="1"/>
  <c r="M29" i="1"/>
  <c r="F41" i="1"/>
  <c r="E41" i="1"/>
  <c r="C41" i="1"/>
  <c r="F39" i="1"/>
  <c r="F29" i="1"/>
  <c r="E29" i="1"/>
  <c r="C29" i="1"/>
  <c r="H28" i="1"/>
  <c r="F27" i="1"/>
  <c r="E27" i="1"/>
  <c r="E30" i="1" s="1"/>
  <c r="N27" i="1" s="1"/>
  <c r="M19" i="1"/>
  <c r="H41" i="1" s="1"/>
  <c r="G19" i="1"/>
  <c r="D41" i="1" s="1"/>
  <c r="M18" i="1"/>
  <c r="H40" i="1" s="1"/>
  <c r="G18" i="1"/>
  <c r="E40" i="1" s="1"/>
  <c r="M17" i="1"/>
  <c r="H39" i="1" s="1"/>
  <c r="G17" i="1"/>
  <c r="E39" i="1" s="1"/>
  <c r="M11" i="1"/>
  <c r="H29" i="1" s="1"/>
  <c r="G11" i="1"/>
  <c r="D29" i="1" s="1"/>
  <c r="M10" i="1"/>
  <c r="G28" i="1" s="1"/>
  <c r="G10" i="1"/>
  <c r="E28" i="1" s="1"/>
  <c r="E31" i="1" s="1"/>
  <c r="M9" i="1"/>
  <c r="H27" i="1" s="1"/>
  <c r="G9" i="1"/>
  <c r="D27" i="1" s="1"/>
  <c r="F42" i="1" l="1"/>
  <c r="L30" i="1" s="1"/>
  <c r="H44" i="1"/>
  <c r="N36" i="1" s="1"/>
  <c r="H42" i="1"/>
  <c r="N30" i="1" s="1"/>
  <c r="H43" i="1"/>
  <c r="D30" i="1"/>
  <c r="M27" i="1" s="1"/>
  <c r="F47" i="1"/>
  <c r="H47" i="1"/>
  <c r="H31" i="1"/>
  <c r="H32" i="1"/>
  <c r="H33" i="1" s="1"/>
  <c r="N35" i="1" s="1"/>
  <c r="H30" i="1"/>
  <c r="N29" i="1" s="1"/>
  <c r="E44" i="1"/>
  <c r="E45" i="1" s="1"/>
  <c r="N34" i="1" s="1"/>
  <c r="E42" i="1"/>
  <c r="N28" i="1" s="1"/>
  <c r="E43" i="1"/>
  <c r="C39" i="1"/>
  <c r="D39" i="1"/>
  <c r="C28" i="1"/>
  <c r="F43" i="1"/>
  <c r="D28" i="1"/>
  <c r="D47" i="1" s="1"/>
  <c r="G29" i="1"/>
  <c r="G39" i="1"/>
  <c r="G41" i="1"/>
  <c r="C27" i="1"/>
  <c r="F28" i="1"/>
  <c r="C40" i="1"/>
  <c r="E32" i="1"/>
  <c r="E33" i="1" s="1"/>
  <c r="N33" i="1" s="1"/>
  <c r="F32" i="1"/>
  <c r="F33" i="1" s="1"/>
  <c r="L35" i="1" s="1"/>
  <c r="D40" i="1"/>
  <c r="E47" i="1"/>
  <c r="F44" i="1"/>
  <c r="F45" i="1" s="1"/>
  <c r="L36" i="1" s="1"/>
  <c r="G27" i="1"/>
  <c r="G40" i="1"/>
  <c r="F40" i="1"/>
  <c r="C44" i="1" l="1"/>
  <c r="C45" i="1" s="1"/>
  <c r="L34" i="1" s="1"/>
  <c r="C42" i="1"/>
  <c r="L28" i="1" s="1"/>
  <c r="C43" i="1"/>
  <c r="F31" i="1"/>
  <c r="F30" i="1"/>
  <c r="L29" i="1" s="1"/>
  <c r="C30" i="1"/>
  <c r="L27" i="1" s="1"/>
  <c r="C47" i="1"/>
  <c r="C31" i="1"/>
  <c r="C32" i="1"/>
  <c r="C33" i="1" s="1"/>
  <c r="L33" i="1" s="1"/>
  <c r="G44" i="1"/>
  <c r="G45" i="1" s="1"/>
  <c r="M36" i="1" s="1"/>
  <c r="G42" i="1"/>
  <c r="M30" i="1" s="1"/>
  <c r="G43" i="1"/>
  <c r="G47" i="1"/>
  <c r="G31" i="1"/>
  <c r="G32" i="1"/>
  <c r="G33" i="1" s="1"/>
  <c r="M35" i="1" s="1"/>
  <c r="G30" i="1"/>
  <c r="D32" i="1"/>
  <c r="D33" i="1" s="1"/>
  <c r="M33" i="1" s="1"/>
  <c r="D31" i="1"/>
  <c r="D44" i="1"/>
  <c r="D45" i="1" s="1"/>
  <c r="M34" i="1" s="1"/>
  <c r="D42" i="1"/>
  <c r="M28" i="1" s="1"/>
  <c r="D43" i="1"/>
</calcChain>
</file>

<file path=xl/sharedStrings.xml><?xml version="1.0" encoding="utf-8"?>
<sst xmlns="http://schemas.openxmlformats.org/spreadsheetml/2006/main" count="149" uniqueCount="44">
  <si>
    <t>Figure 4A</t>
    <phoneticPr fontId="2"/>
  </si>
  <si>
    <t>＊Number of cells (classified by number of vacuoles per cell)</t>
    <phoneticPr fontId="2"/>
  </si>
  <si>
    <t>＊two-way ANOVA</t>
    <phoneticPr fontId="2"/>
  </si>
  <si>
    <t xml:space="preserve">sec18, 25C </t>
    <phoneticPr fontId="2"/>
  </si>
  <si>
    <t>none</t>
    <phoneticPr fontId="2"/>
  </si>
  <si>
    <t>PHS</t>
    <phoneticPr fontId="2"/>
  </si>
  <si>
    <t>≧ 3</t>
  </si>
  <si>
    <t>total</t>
    <phoneticPr fontId="2"/>
  </si>
  <si>
    <t xml:space="preserve">25C </t>
    <phoneticPr fontId="2"/>
  </si>
  <si>
    <t>1st</t>
    <phoneticPr fontId="2"/>
  </si>
  <si>
    <t>2nd</t>
    <phoneticPr fontId="2"/>
  </si>
  <si>
    <t>3rd</t>
    <phoneticPr fontId="2"/>
  </si>
  <si>
    <t>30C</t>
    <phoneticPr fontId="2"/>
  </si>
  <si>
    <t xml:space="preserve">sec18, 30C </t>
    <phoneticPr fontId="2"/>
  </si>
  <si>
    <t>分散分析: 繰り返しのある二元配置</t>
  </si>
  <si>
    <t>概要</t>
  </si>
  <si>
    <t>合計</t>
  </si>
  <si>
    <t>データの個数</t>
  </si>
  <si>
    <t>平均</t>
  </si>
  <si>
    <t>＊Ratio of cells classified into each group (%)</t>
    <phoneticPr fontId="2"/>
  </si>
  <si>
    <t>分散</t>
  </si>
  <si>
    <t>average</t>
    <phoneticPr fontId="2"/>
  </si>
  <si>
    <t>&gt; 3</t>
    <phoneticPr fontId="2"/>
  </si>
  <si>
    <t>25 ℃</t>
    <phoneticPr fontId="2"/>
  </si>
  <si>
    <t>30 ℃</t>
    <phoneticPr fontId="2"/>
  </si>
  <si>
    <t>average</t>
  </si>
  <si>
    <t>stdev</t>
  </si>
  <si>
    <t>stdev.p</t>
    <phoneticPr fontId="2"/>
  </si>
  <si>
    <t>se (2)</t>
  </si>
  <si>
    <t>se (3)</t>
    <phoneticPr fontId="2"/>
  </si>
  <si>
    <t>分散分析表</t>
  </si>
  <si>
    <t>変動要因</t>
  </si>
  <si>
    <t>変動</t>
  </si>
  <si>
    <t>自由度</t>
  </si>
  <si>
    <t>観測された分散比</t>
  </si>
  <si>
    <t>P-値</t>
  </si>
  <si>
    <t>F 境界値</t>
  </si>
  <si>
    <t>標本</t>
  </si>
  <si>
    <t>列</t>
  </si>
  <si>
    <t>交互作用</t>
  </si>
  <si>
    <t>繰り返し誤差</t>
  </si>
  <si>
    <t>ttest</t>
    <phoneticPr fontId="2"/>
  </si>
  <si>
    <t>**</t>
    <phoneticPr fontId="2"/>
  </si>
  <si>
    <t>n.s.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</si>
</sst>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Arial"/>
      <family val="2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rgb="FF00000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right" vertical="center"/>
    </xf>
    <xf numFmtId="0" fontId="6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7" fillId="0" borderId="0" xfId="0" applyFont="1">
      <alignment vertical="center"/>
    </xf>
    <xf numFmtId="0" fontId="7" fillId="2" borderId="0" xfId="0" applyFont="1" applyFill="1">
      <alignment vertical="center"/>
    </xf>
    <xf numFmtId="49" fontId="7" fillId="2" borderId="0" xfId="0" applyNumberFormat="1" applyFont="1" applyFill="1" applyAlignment="1">
      <alignment horizontal="right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2" borderId="0" xfId="0" applyFill="1">
      <alignment vertical="center"/>
    </xf>
    <xf numFmtId="0" fontId="7" fillId="3" borderId="0" xfId="0" applyFont="1" applyFill="1">
      <alignment vertical="center"/>
    </xf>
    <xf numFmtId="49" fontId="7" fillId="3" borderId="0" xfId="0" applyNumberFormat="1" applyFont="1" applyFill="1" applyAlignment="1">
      <alignment horizontal="right" vertical="center"/>
    </xf>
    <xf numFmtId="0" fontId="0" fillId="3" borderId="0" xfId="0" applyFill="1">
      <alignment vertical="center"/>
    </xf>
    <xf numFmtId="0" fontId="0" fillId="0" borderId="11" xfId="0" applyBorder="1" applyAlignment="1">
      <alignment horizontal="center" vertical="center"/>
    </xf>
    <xf numFmtId="0" fontId="0" fillId="4" borderId="0" xfId="0" applyFill="1">
      <alignment vertical="center"/>
    </xf>
    <xf numFmtId="0" fontId="0" fillId="0" borderId="12" xfId="0" applyBorder="1">
      <alignment vertical="center"/>
    </xf>
    <xf numFmtId="0" fontId="0" fillId="5" borderId="0" xfId="0" applyFill="1">
      <alignment vertical="center"/>
    </xf>
    <xf numFmtId="0" fontId="0" fillId="5" borderId="0" xfId="0" applyFill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i="0"/>
              <a:t>sec18 + none</a:t>
            </a:r>
            <a:endParaRPr lang="ja-JP" altLang="en-US" i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4A'!$L$26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'Figure 4A'!$L$33:$L$34</c:f>
                <c:numCache>
                  <c:formatCode>General</c:formatCode>
                  <c:ptCount val="2"/>
                  <c:pt idx="0">
                    <c:v>1.2507279488367016</c:v>
                  </c:pt>
                  <c:pt idx="1">
                    <c:v>0.54991607593462921</c:v>
                  </c:pt>
                </c:numCache>
              </c:numRef>
            </c:plus>
            <c:minus>
              <c:numRef>
                <c:f>'Figure 4A'!$L$33:$L$34</c:f>
                <c:numCache>
                  <c:formatCode>General</c:formatCode>
                  <c:ptCount val="2"/>
                  <c:pt idx="0">
                    <c:v>1.2507279488367016</c:v>
                  </c:pt>
                  <c:pt idx="1">
                    <c:v>0.54991607593462921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'Figure 4A'!$K$27:$K$28</c:f>
              <c:strCache>
                <c:ptCount val="2"/>
                <c:pt idx="0">
                  <c:v>25 ℃</c:v>
                </c:pt>
                <c:pt idx="1">
                  <c:v>30 ℃</c:v>
                </c:pt>
              </c:strCache>
            </c:strRef>
          </c:cat>
          <c:val>
            <c:numRef>
              <c:f>'Figure 4A'!$L$27:$L$28</c:f>
              <c:numCache>
                <c:formatCode>General</c:formatCode>
                <c:ptCount val="2"/>
                <c:pt idx="0">
                  <c:v>65.732131335579609</c:v>
                </c:pt>
                <c:pt idx="1">
                  <c:v>52.875767421802408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18-489E-9C18-F6FEBFDDDEFE}"/>
            </c:ext>
          </c:extLst>
        </c:ser>
        <c:ser>
          <c:idx val="1"/>
          <c:order val="1"/>
          <c:tx>
            <c:strRef>
              <c:f>'Figure 4A'!$M$26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'Figure 4A'!$M$33:$M$34</c:f>
                <c:numCache>
                  <c:formatCode>General</c:formatCode>
                  <c:ptCount val="2"/>
                  <c:pt idx="0">
                    <c:v>0.53206163749426982</c:v>
                  </c:pt>
                  <c:pt idx="1">
                    <c:v>0.18614725576863309</c:v>
                  </c:pt>
                </c:numCache>
              </c:numRef>
            </c:plus>
            <c:minus>
              <c:numRef>
                <c:f>'Figure 4A'!$M$33:$M$34</c:f>
                <c:numCache>
                  <c:formatCode>General</c:formatCode>
                  <c:ptCount val="2"/>
                  <c:pt idx="0">
                    <c:v>0.53206163749426982</c:v>
                  </c:pt>
                  <c:pt idx="1">
                    <c:v>0.18614725576863309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'Figure 4A'!$K$27:$K$28</c:f>
              <c:strCache>
                <c:ptCount val="2"/>
                <c:pt idx="0">
                  <c:v>25 ℃</c:v>
                </c:pt>
                <c:pt idx="1">
                  <c:v>30 ℃</c:v>
                </c:pt>
              </c:strCache>
            </c:strRef>
          </c:cat>
          <c:val>
            <c:numRef>
              <c:f>'Figure 4A'!$M$27:$M$28</c:f>
              <c:numCache>
                <c:formatCode>General</c:formatCode>
                <c:ptCount val="2"/>
                <c:pt idx="0">
                  <c:v>18.107351383213452</c:v>
                </c:pt>
                <c:pt idx="1">
                  <c:v>17.348645007947781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18-489E-9C18-F6FEBFDDDEFE}"/>
            </c:ext>
          </c:extLst>
        </c:ser>
        <c:ser>
          <c:idx val="2"/>
          <c:order val="2"/>
          <c:tx>
            <c:strRef>
              <c:f>'Figure 4A'!$N$26</c:f>
              <c:strCache>
                <c:ptCount val="1"/>
                <c:pt idx="0">
                  <c:v>&gt; 3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'Figure 4A'!$N$33:$N$34</c:f>
                <c:numCache>
                  <c:formatCode>General</c:formatCode>
                  <c:ptCount val="2"/>
                  <c:pt idx="0">
                    <c:v>1.1743582877059935</c:v>
                  </c:pt>
                  <c:pt idx="1">
                    <c:v>0.60264416034985224</c:v>
                  </c:pt>
                </c:numCache>
              </c:numRef>
            </c:plus>
            <c:minus>
              <c:numRef>
                <c:f>'Figure 4A'!$N$33:$N$34</c:f>
                <c:numCache>
                  <c:formatCode>General</c:formatCode>
                  <c:ptCount val="2"/>
                  <c:pt idx="0">
                    <c:v>1.1743582877059935</c:v>
                  </c:pt>
                  <c:pt idx="1">
                    <c:v>0.60264416034985224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'Figure 4A'!$K$27:$K$28</c:f>
              <c:strCache>
                <c:ptCount val="2"/>
                <c:pt idx="0">
                  <c:v>25 ℃</c:v>
                </c:pt>
                <c:pt idx="1">
                  <c:v>30 ℃</c:v>
                </c:pt>
              </c:strCache>
            </c:strRef>
          </c:cat>
          <c:val>
            <c:numRef>
              <c:f>'Figure 4A'!$N$27:$N$28</c:f>
              <c:numCache>
                <c:formatCode>General</c:formatCode>
                <c:ptCount val="2"/>
                <c:pt idx="0">
                  <c:v>16.160517281206939</c:v>
                </c:pt>
                <c:pt idx="1">
                  <c:v>29.775587570249808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18-489E-9C18-F6FEBFDDD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1678223"/>
        <c:axId val="281688207"/>
      </c:barChart>
      <c:catAx>
        <c:axId val="2816782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1688207"/>
        <c:crosses val="autoZero"/>
        <c:auto val="1"/>
        <c:lblAlgn val="ctr"/>
        <c:lblOffset val="100"/>
        <c:noMultiLvlLbl val="0"/>
      </c:catAx>
      <c:valAx>
        <c:axId val="2816882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16782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i="0"/>
              <a:t>sec18 + PHS</a:t>
            </a:r>
            <a:endParaRPr lang="ja-JP" altLang="en-US" i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4A'!$L$26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'Figure 4A'!$L$35:$L$36</c:f>
                <c:numCache>
                  <c:formatCode>General</c:formatCode>
                  <c:ptCount val="2"/>
                  <c:pt idx="0">
                    <c:v>2.4233971232788818</c:v>
                  </c:pt>
                  <c:pt idx="1">
                    <c:v>2.1559070274796555</c:v>
                  </c:pt>
                </c:numCache>
              </c:numRef>
            </c:plus>
            <c:minus>
              <c:numRef>
                <c:f>'Figure 4A'!$L$35:$L$36</c:f>
                <c:numCache>
                  <c:formatCode>General</c:formatCode>
                  <c:ptCount val="2"/>
                  <c:pt idx="0">
                    <c:v>2.4233971232788818</c:v>
                  </c:pt>
                  <c:pt idx="1">
                    <c:v>2.1559070274796555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'Figure 4A'!$K$29:$K$30</c:f>
              <c:strCache>
                <c:ptCount val="2"/>
                <c:pt idx="0">
                  <c:v>25 ℃</c:v>
                </c:pt>
                <c:pt idx="1">
                  <c:v>30 ℃</c:v>
                </c:pt>
              </c:strCache>
            </c:strRef>
          </c:cat>
          <c:val>
            <c:numRef>
              <c:f>'Figure 4A'!$L$29:$L$30</c:f>
              <c:numCache>
                <c:formatCode>General</c:formatCode>
                <c:ptCount val="2"/>
                <c:pt idx="0">
                  <c:v>19.955822368664343</c:v>
                </c:pt>
                <c:pt idx="1">
                  <c:v>14.370810536613646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43-45DE-9E70-9B3606B6AA27}"/>
            </c:ext>
          </c:extLst>
        </c:ser>
        <c:ser>
          <c:idx val="1"/>
          <c:order val="1"/>
          <c:tx>
            <c:strRef>
              <c:f>'Figure 4A'!$M$26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'Figure 4A'!$M$35:$M$36</c:f>
                <c:numCache>
                  <c:formatCode>General</c:formatCode>
                  <c:ptCount val="2"/>
                  <c:pt idx="0">
                    <c:v>3.6749365340396665</c:v>
                  </c:pt>
                  <c:pt idx="1">
                    <c:v>3.4966300317399219</c:v>
                  </c:pt>
                </c:numCache>
              </c:numRef>
            </c:plus>
            <c:minus>
              <c:numRef>
                <c:f>'Figure 4A'!$M$35:$M$36</c:f>
                <c:numCache>
                  <c:formatCode>General</c:formatCode>
                  <c:ptCount val="2"/>
                  <c:pt idx="0">
                    <c:v>3.6749365340396665</c:v>
                  </c:pt>
                  <c:pt idx="1">
                    <c:v>3.4966300317399219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'Figure 4A'!$K$29:$K$30</c:f>
              <c:strCache>
                <c:ptCount val="2"/>
                <c:pt idx="0">
                  <c:v>25 ℃</c:v>
                </c:pt>
                <c:pt idx="1">
                  <c:v>30 ℃</c:v>
                </c:pt>
              </c:strCache>
            </c:strRef>
          </c:cat>
          <c:val>
            <c:numRef>
              <c:f>'Figure 4A'!$M$29:$M$30</c:f>
              <c:numCache>
                <c:formatCode>General</c:formatCode>
                <c:ptCount val="2"/>
                <c:pt idx="0">
                  <c:v>18.954598319613627</c:v>
                </c:pt>
                <c:pt idx="1">
                  <c:v>12.831316901029572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43-45DE-9E70-9B3606B6AA27}"/>
            </c:ext>
          </c:extLst>
        </c:ser>
        <c:ser>
          <c:idx val="2"/>
          <c:order val="2"/>
          <c:tx>
            <c:strRef>
              <c:f>'Figure 4A'!$N$26</c:f>
              <c:strCache>
                <c:ptCount val="1"/>
                <c:pt idx="0">
                  <c:v>&gt; 3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'Figure 4A'!$N$35:$N$36</c:f>
                <c:numCache>
                  <c:formatCode>General</c:formatCode>
                  <c:ptCount val="2"/>
                  <c:pt idx="0">
                    <c:v>6.0246695946910966</c:v>
                  </c:pt>
                  <c:pt idx="1">
                    <c:v>5.5537190822780769</c:v>
                  </c:pt>
                </c:numCache>
              </c:numRef>
            </c:plus>
            <c:minus>
              <c:numRef>
                <c:f>'Figure 4A'!$N$35:$N$36</c:f>
                <c:numCache>
                  <c:formatCode>General</c:formatCode>
                  <c:ptCount val="2"/>
                  <c:pt idx="0">
                    <c:v>6.0246695946910966</c:v>
                  </c:pt>
                  <c:pt idx="1">
                    <c:v>5.5537190822780769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'Figure 4A'!$K$29:$K$30</c:f>
              <c:strCache>
                <c:ptCount val="2"/>
                <c:pt idx="0">
                  <c:v>25 ℃</c:v>
                </c:pt>
                <c:pt idx="1">
                  <c:v>30 ℃</c:v>
                </c:pt>
              </c:strCache>
            </c:strRef>
          </c:cat>
          <c:val>
            <c:numRef>
              <c:f>'Figure 4A'!$N$29:$N$30</c:f>
              <c:numCache>
                <c:formatCode>General</c:formatCode>
                <c:ptCount val="2"/>
                <c:pt idx="0">
                  <c:v>61.089579311722026</c:v>
                </c:pt>
                <c:pt idx="1">
                  <c:v>72.797872562356787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43-45DE-9E70-9B3606B6A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1678223"/>
        <c:axId val="281688207"/>
      </c:barChart>
      <c:catAx>
        <c:axId val="2816782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1688207"/>
        <c:crosses val="autoZero"/>
        <c:auto val="1"/>
        <c:lblAlgn val="ctr"/>
        <c:lblOffset val="100"/>
        <c:noMultiLvlLbl val="0"/>
      </c:catAx>
      <c:valAx>
        <c:axId val="2816882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16782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277956</xdr:colOff>
      <xdr:row>37</xdr:row>
      <xdr:rowOff>14348</xdr:rowOff>
    </xdr:from>
    <xdr:to>
      <xdr:col>12</xdr:col>
      <xdr:colOff>248720</xdr:colOff>
      <xdr:row>50</xdr:row>
      <xdr:rowOff>13039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9308A2C-B6F4-4387-B271-34E148A41C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239733</xdr:colOff>
      <xdr:row>37</xdr:row>
      <xdr:rowOff>14348</xdr:rowOff>
    </xdr:from>
    <xdr:to>
      <xdr:col>16</xdr:col>
      <xdr:colOff>182787</xdr:colOff>
      <xdr:row>50</xdr:row>
      <xdr:rowOff>13039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44AC791-EEB3-41F1-8692-AF49EEDFD8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70F43-F490-45F6-AD96-7555249DA305}">
  <dimension ref="B2:AG48"/>
  <sheetViews>
    <sheetView tabSelected="1" zoomScale="40" zoomScaleNormal="40" workbookViewId="0">
      <selection activeCell="B2" sqref="B2"/>
    </sheetView>
  </sheetViews>
  <sheetFormatPr defaultRowHeight="18.75" x14ac:dyDescent="0.4"/>
  <cols>
    <col min="14" max="14" width="8.375" customWidth="1"/>
  </cols>
  <sheetData>
    <row r="2" spans="2:30" x14ac:dyDescent="0.4">
      <c r="B2" s="1" t="s">
        <v>0</v>
      </c>
    </row>
    <row r="4" spans="2:30" x14ac:dyDescent="0.4">
      <c r="B4" s="2" t="s">
        <v>1</v>
      </c>
      <c r="S4" s="3" t="s">
        <v>2</v>
      </c>
    </row>
    <row r="6" spans="2:30" x14ac:dyDescent="0.4">
      <c r="B6" s="4" t="s">
        <v>3</v>
      </c>
      <c r="S6" t="s">
        <v>4</v>
      </c>
      <c r="AA6" t="s">
        <v>5</v>
      </c>
    </row>
    <row r="7" spans="2:30" x14ac:dyDescent="0.4">
      <c r="B7" s="5"/>
      <c r="C7" s="5" t="s">
        <v>4</v>
      </c>
      <c r="D7" s="5"/>
      <c r="E7" s="5"/>
      <c r="F7" s="5"/>
      <c r="G7" s="5"/>
      <c r="I7" s="5" t="s">
        <v>5</v>
      </c>
      <c r="T7">
        <v>1</v>
      </c>
      <c r="U7">
        <v>2</v>
      </c>
      <c r="V7" s="6" t="s">
        <v>6</v>
      </c>
      <c r="AB7">
        <v>1</v>
      </c>
      <c r="AC7">
        <v>2</v>
      </c>
      <c r="AD7" s="6" t="s">
        <v>6</v>
      </c>
    </row>
    <row r="8" spans="2:30" x14ac:dyDescent="0.4">
      <c r="C8" s="7"/>
      <c r="D8" s="8">
        <v>1</v>
      </c>
      <c r="E8" s="8">
        <v>2</v>
      </c>
      <c r="F8" s="9" t="s">
        <v>6</v>
      </c>
      <c r="G8" s="10" t="s">
        <v>7</v>
      </c>
      <c r="I8" s="7"/>
      <c r="J8" s="8">
        <v>1</v>
      </c>
      <c r="K8" s="8">
        <v>2</v>
      </c>
      <c r="L8" s="9" t="s">
        <v>6</v>
      </c>
      <c r="M8" s="10" t="s">
        <v>7</v>
      </c>
      <c r="S8" s="5" t="s">
        <v>8</v>
      </c>
      <c r="T8">
        <v>63.46153846153846</v>
      </c>
      <c r="U8">
        <v>17.628205128205128</v>
      </c>
      <c r="V8">
        <v>18.910256410256409</v>
      </c>
      <c r="AA8" s="5" t="s">
        <v>8</v>
      </c>
      <c r="AB8">
        <v>20.994475138121548</v>
      </c>
      <c r="AC8">
        <v>17.679558011049721</v>
      </c>
      <c r="AD8">
        <v>61.325966850828728</v>
      </c>
    </row>
    <row r="9" spans="2:30" x14ac:dyDescent="0.4">
      <c r="B9" s="5"/>
      <c r="C9" s="7" t="s">
        <v>9</v>
      </c>
      <c r="D9" s="7">
        <v>198</v>
      </c>
      <c r="E9" s="7">
        <v>55</v>
      </c>
      <c r="F9" s="7">
        <v>59</v>
      </c>
      <c r="G9" s="7">
        <f>SUM(D9:F9)</f>
        <v>312</v>
      </c>
      <c r="I9" s="7" t="s">
        <v>9</v>
      </c>
      <c r="J9" s="7">
        <v>38</v>
      </c>
      <c r="K9" s="7">
        <v>32</v>
      </c>
      <c r="L9" s="7">
        <v>111</v>
      </c>
      <c r="M9" s="7">
        <f>SUM(J9:L9)</f>
        <v>181</v>
      </c>
      <c r="T9">
        <v>65.08620689655173</v>
      </c>
      <c r="U9">
        <v>19.396551724137932</v>
      </c>
      <c r="V9">
        <v>15.517241379310345</v>
      </c>
      <c r="AB9">
        <v>24.497991967871485</v>
      </c>
      <c r="AC9">
        <v>27.309236947791167</v>
      </c>
      <c r="AD9">
        <v>48.192771084337352</v>
      </c>
    </row>
    <row r="10" spans="2:30" x14ac:dyDescent="0.4">
      <c r="B10" s="5"/>
      <c r="C10" s="7" t="s">
        <v>10</v>
      </c>
      <c r="D10" s="7">
        <v>151</v>
      </c>
      <c r="E10" s="7">
        <v>45</v>
      </c>
      <c r="F10" s="7">
        <v>36</v>
      </c>
      <c r="G10" s="7">
        <f t="shared" ref="G10:G11" si="0">SUM(D10:F10)</f>
        <v>232</v>
      </c>
      <c r="I10" s="7" t="s">
        <v>10</v>
      </c>
      <c r="J10" s="7">
        <v>61</v>
      </c>
      <c r="K10" s="7">
        <v>68</v>
      </c>
      <c r="L10" s="7">
        <v>120</v>
      </c>
      <c r="M10" s="7">
        <f t="shared" ref="M10:M11" si="1">SUM(J10:L10)</f>
        <v>249</v>
      </c>
      <c r="T10">
        <v>68.648648648648646</v>
      </c>
      <c r="U10">
        <v>17.297297297297298</v>
      </c>
      <c r="V10">
        <v>14.054054054054054</v>
      </c>
      <c r="AB10">
        <v>14.374999999999998</v>
      </c>
      <c r="AC10">
        <v>11.875</v>
      </c>
      <c r="AD10">
        <v>73.75</v>
      </c>
    </row>
    <row r="11" spans="2:30" x14ac:dyDescent="0.4">
      <c r="B11" s="5"/>
      <c r="C11" s="7" t="s">
        <v>11</v>
      </c>
      <c r="D11" s="7">
        <v>127</v>
      </c>
      <c r="E11" s="7">
        <v>32</v>
      </c>
      <c r="F11" s="7">
        <v>26</v>
      </c>
      <c r="G11" s="7">
        <f t="shared" si="0"/>
        <v>185</v>
      </c>
      <c r="I11" s="7" t="s">
        <v>11</v>
      </c>
      <c r="J11" s="7">
        <v>23</v>
      </c>
      <c r="K11" s="7">
        <v>19</v>
      </c>
      <c r="L11" s="7">
        <v>118</v>
      </c>
      <c r="M11" s="7">
        <f t="shared" si="1"/>
        <v>160</v>
      </c>
      <c r="S11" s="5" t="s">
        <v>12</v>
      </c>
      <c r="T11">
        <v>54.040404040404042</v>
      </c>
      <c r="U11">
        <v>17.171717171717169</v>
      </c>
      <c r="V11">
        <v>28.787878787878789</v>
      </c>
      <c r="AA11" s="5" t="s">
        <v>12</v>
      </c>
      <c r="AB11">
        <v>9.0909090909090917</v>
      </c>
      <c r="AC11">
        <v>4.9586776859504136</v>
      </c>
      <c r="AD11">
        <v>85.950413223140501</v>
      </c>
    </row>
    <row r="12" spans="2:30" x14ac:dyDescent="0.4">
      <c r="B12" s="5"/>
      <c r="C12" s="5"/>
      <c r="D12" s="5"/>
      <c r="E12" s="5"/>
      <c r="F12" s="5"/>
      <c r="G12" s="5"/>
      <c r="T12">
        <v>52.879581151832454</v>
      </c>
      <c r="U12">
        <v>17.801047120418847</v>
      </c>
      <c r="V12">
        <v>29.319371727748688</v>
      </c>
      <c r="AB12">
        <v>17.098445595854923</v>
      </c>
      <c r="AC12">
        <v>19.689119170984455</v>
      </c>
      <c r="AD12">
        <v>63.212435233160626</v>
      </c>
    </row>
    <row r="13" spans="2:30" x14ac:dyDescent="0.4">
      <c r="D13" s="5"/>
      <c r="E13" s="5"/>
      <c r="F13" s="5"/>
      <c r="G13" s="5"/>
      <c r="T13">
        <v>51.707317073170735</v>
      </c>
      <c r="U13">
        <v>17.073170731707318</v>
      </c>
      <c r="V13">
        <v>31.219512195121951</v>
      </c>
      <c r="AB13">
        <v>16.923076923076923</v>
      </c>
      <c r="AC13">
        <v>13.846153846153847</v>
      </c>
      <c r="AD13">
        <v>69.230769230769226</v>
      </c>
    </row>
    <row r="14" spans="2:30" x14ac:dyDescent="0.4">
      <c r="B14" s="4" t="s">
        <v>13</v>
      </c>
      <c r="C14" s="5"/>
      <c r="D14" s="5"/>
      <c r="E14" s="5"/>
      <c r="F14" s="5"/>
      <c r="G14" s="5"/>
    </row>
    <row r="15" spans="2:30" x14ac:dyDescent="0.4">
      <c r="C15" s="5" t="s">
        <v>4</v>
      </c>
      <c r="D15" s="5"/>
      <c r="E15" s="5"/>
      <c r="F15" s="5"/>
      <c r="G15" s="5"/>
      <c r="I15" s="5" t="s">
        <v>5</v>
      </c>
      <c r="S15" t="s">
        <v>14</v>
      </c>
      <c r="AA15" t="s">
        <v>14</v>
      </c>
    </row>
    <row r="16" spans="2:30" x14ac:dyDescent="0.4">
      <c r="C16" s="7"/>
      <c r="D16" s="8">
        <v>1</v>
      </c>
      <c r="E16" s="8">
        <v>2</v>
      </c>
      <c r="F16" s="9" t="s">
        <v>6</v>
      </c>
      <c r="G16" s="10" t="s">
        <v>7</v>
      </c>
      <c r="I16" s="7"/>
      <c r="J16" s="8">
        <v>1</v>
      </c>
      <c r="K16" s="8">
        <v>2</v>
      </c>
      <c r="L16" s="9" t="s">
        <v>6</v>
      </c>
      <c r="M16" s="10" t="s">
        <v>7</v>
      </c>
    </row>
    <row r="17" spans="2:31" x14ac:dyDescent="0.4">
      <c r="C17" s="7" t="s">
        <v>9</v>
      </c>
      <c r="D17" s="7">
        <v>107</v>
      </c>
      <c r="E17" s="7">
        <v>34</v>
      </c>
      <c r="F17" s="7">
        <v>57</v>
      </c>
      <c r="G17" s="7">
        <f>SUM(D17:F17)</f>
        <v>198</v>
      </c>
      <c r="I17" s="7" t="s">
        <v>9</v>
      </c>
      <c r="J17" s="7">
        <v>11</v>
      </c>
      <c r="K17" s="7">
        <v>6</v>
      </c>
      <c r="L17" s="7">
        <v>104</v>
      </c>
      <c r="M17" s="7">
        <f>SUM(J17:L17)</f>
        <v>121</v>
      </c>
      <c r="S17" t="s">
        <v>15</v>
      </c>
      <c r="T17">
        <v>1</v>
      </c>
      <c r="U17">
        <v>2</v>
      </c>
      <c r="V17" s="6" t="s">
        <v>6</v>
      </c>
      <c r="W17" t="s">
        <v>16</v>
      </c>
      <c r="AA17" t="s">
        <v>15</v>
      </c>
      <c r="AB17">
        <v>1</v>
      </c>
      <c r="AC17">
        <v>2</v>
      </c>
      <c r="AD17" s="6" t="s">
        <v>6</v>
      </c>
      <c r="AE17" t="s">
        <v>16</v>
      </c>
    </row>
    <row r="18" spans="2:31" ht="19.5" thickBot="1" x14ac:dyDescent="0.45">
      <c r="C18" s="7" t="s">
        <v>10</v>
      </c>
      <c r="D18" s="7">
        <v>101</v>
      </c>
      <c r="E18" s="7">
        <v>34</v>
      </c>
      <c r="F18" s="7">
        <v>56</v>
      </c>
      <c r="G18" s="7">
        <f t="shared" ref="G18:G19" si="2">SUM(D18:F18)</f>
        <v>191</v>
      </c>
      <c r="I18" s="7" t="s">
        <v>10</v>
      </c>
      <c r="J18" s="7">
        <v>33</v>
      </c>
      <c r="K18" s="7">
        <v>38</v>
      </c>
      <c r="L18" s="7">
        <v>122</v>
      </c>
      <c r="M18" s="7">
        <f t="shared" ref="M18:M19" si="3">SUM(J18:L18)</f>
        <v>193</v>
      </c>
      <c r="S18" s="5" t="s">
        <v>8</v>
      </c>
      <c r="T18" s="11"/>
      <c r="U18" s="11"/>
      <c r="V18" s="11"/>
      <c r="W18" s="11"/>
      <c r="AA18" s="5" t="s">
        <v>8</v>
      </c>
      <c r="AB18" s="11"/>
      <c r="AC18" s="11"/>
      <c r="AD18" s="11"/>
      <c r="AE18" s="11"/>
    </row>
    <row r="19" spans="2:31" x14ac:dyDescent="0.4">
      <c r="C19" s="7" t="s">
        <v>11</v>
      </c>
      <c r="D19" s="7">
        <v>106</v>
      </c>
      <c r="E19" s="7">
        <v>35</v>
      </c>
      <c r="F19" s="7">
        <v>64</v>
      </c>
      <c r="G19" s="7">
        <f t="shared" si="2"/>
        <v>205</v>
      </c>
      <c r="I19" s="7" t="s">
        <v>11</v>
      </c>
      <c r="J19" s="7">
        <v>33</v>
      </c>
      <c r="K19" s="7">
        <v>27</v>
      </c>
      <c r="L19" s="7">
        <v>135</v>
      </c>
      <c r="M19" s="7">
        <f t="shared" si="3"/>
        <v>195</v>
      </c>
      <c r="S19" t="s">
        <v>17</v>
      </c>
      <c r="T19">
        <v>3</v>
      </c>
      <c r="U19">
        <v>3</v>
      </c>
      <c r="V19">
        <v>3</v>
      </c>
      <c r="W19">
        <v>9</v>
      </c>
      <c r="AA19" t="s">
        <v>17</v>
      </c>
      <c r="AB19">
        <v>3</v>
      </c>
      <c r="AC19">
        <v>3</v>
      </c>
      <c r="AD19">
        <v>3</v>
      </c>
      <c r="AE19">
        <v>9</v>
      </c>
    </row>
    <row r="20" spans="2:31" x14ac:dyDescent="0.4">
      <c r="S20" t="s">
        <v>16</v>
      </c>
      <c r="T20">
        <v>197.19639400673884</v>
      </c>
      <c r="U20">
        <v>54.322054149640358</v>
      </c>
      <c r="V20">
        <v>48.481551843620814</v>
      </c>
      <c r="W20">
        <v>300</v>
      </c>
      <c r="AA20" t="s">
        <v>16</v>
      </c>
      <c r="AB20">
        <v>59.867467105993029</v>
      </c>
      <c r="AC20">
        <v>56.863794958840884</v>
      </c>
      <c r="AD20">
        <v>183.26873793516609</v>
      </c>
      <c r="AE20">
        <v>300</v>
      </c>
    </row>
    <row r="21" spans="2:31" x14ac:dyDescent="0.4">
      <c r="S21" t="s">
        <v>18</v>
      </c>
      <c r="T21">
        <v>65.732131335579609</v>
      </c>
      <c r="U21">
        <v>18.107351383213452</v>
      </c>
      <c r="V21">
        <v>16.160517281206939</v>
      </c>
      <c r="W21">
        <v>33.333333333333336</v>
      </c>
      <c r="AA21" t="s">
        <v>18</v>
      </c>
      <c r="AB21">
        <v>19.955822368664343</v>
      </c>
      <c r="AC21">
        <v>18.954598319613627</v>
      </c>
      <c r="AD21">
        <v>61.089579311722026</v>
      </c>
      <c r="AE21">
        <v>33.333333333333336</v>
      </c>
    </row>
    <row r="22" spans="2:31" x14ac:dyDescent="0.4">
      <c r="B22" s="2" t="s">
        <v>19</v>
      </c>
      <c r="C22" s="5"/>
      <c r="D22" s="5"/>
      <c r="E22" s="5"/>
      <c r="F22" s="5"/>
      <c r="G22" s="5"/>
      <c r="S22" t="s">
        <v>20</v>
      </c>
      <c r="T22">
        <v>7.0394418090056803</v>
      </c>
      <c r="U22">
        <v>1.273903137418877</v>
      </c>
      <c r="V22">
        <v>6.2060282455669267</v>
      </c>
      <c r="W22">
        <v>594.78668685896196</v>
      </c>
      <c r="AA22" t="s">
        <v>20</v>
      </c>
      <c r="AB22">
        <v>26.427841277023617</v>
      </c>
      <c r="AC22">
        <v>60.773213381487608</v>
      </c>
      <c r="AD22">
        <v>163.33489676337922</v>
      </c>
      <c r="AE22">
        <v>496.17711698700759</v>
      </c>
    </row>
    <row r="24" spans="2:31" ht="19.5" thickBot="1" x14ac:dyDescent="0.45">
      <c r="B24" s="5" t="s">
        <v>3</v>
      </c>
      <c r="S24" s="5" t="s">
        <v>12</v>
      </c>
      <c r="T24" s="11"/>
      <c r="U24" s="11"/>
      <c r="V24" s="11"/>
      <c r="W24" s="11"/>
      <c r="AA24" s="5" t="s">
        <v>12</v>
      </c>
      <c r="AB24" s="11"/>
      <c r="AC24" s="11"/>
      <c r="AD24" s="11"/>
      <c r="AE24" s="11"/>
    </row>
    <row r="25" spans="2:31" x14ac:dyDescent="0.4">
      <c r="C25" s="12" t="s">
        <v>4</v>
      </c>
      <c r="F25" s="12" t="s">
        <v>5</v>
      </c>
      <c r="S25" t="s">
        <v>17</v>
      </c>
      <c r="T25">
        <v>3</v>
      </c>
      <c r="U25">
        <v>3</v>
      </c>
      <c r="V25">
        <v>3</v>
      </c>
      <c r="W25">
        <v>9</v>
      </c>
      <c r="AA25" t="s">
        <v>17</v>
      </c>
      <c r="AB25">
        <v>3</v>
      </c>
      <c r="AC25">
        <v>3</v>
      </c>
      <c r="AD25">
        <v>3</v>
      </c>
      <c r="AE25">
        <v>9</v>
      </c>
    </row>
    <row r="26" spans="2:31" x14ac:dyDescent="0.4">
      <c r="B26" s="6"/>
      <c r="C26">
        <v>1</v>
      </c>
      <c r="D26">
        <v>2</v>
      </c>
      <c r="E26" s="6" t="s">
        <v>6</v>
      </c>
      <c r="F26">
        <v>1</v>
      </c>
      <c r="G26">
        <v>2</v>
      </c>
      <c r="H26" s="6" t="s">
        <v>6</v>
      </c>
      <c r="J26" s="13" t="s">
        <v>21</v>
      </c>
      <c r="K26" s="13"/>
      <c r="L26" s="14">
        <v>1</v>
      </c>
      <c r="M26" s="14">
        <v>2</v>
      </c>
      <c r="N26" s="14" t="s">
        <v>22</v>
      </c>
      <c r="S26" t="s">
        <v>16</v>
      </c>
      <c r="T26">
        <v>158.62730226540722</v>
      </c>
      <c r="U26">
        <v>52.045935023843342</v>
      </c>
      <c r="V26">
        <v>89.326762710749421</v>
      </c>
      <c r="W26">
        <v>300</v>
      </c>
      <c r="AA26" t="s">
        <v>16</v>
      </c>
      <c r="AB26">
        <v>43.112431609840939</v>
      </c>
      <c r="AC26">
        <v>38.493950703088714</v>
      </c>
      <c r="AD26">
        <v>218.39361768707036</v>
      </c>
      <c r="AE26">
        <v>300</v>
      </c>
    </row>
    <row r="27" spans="2:31" x14ac:dyDescent="0.4">
      <c r="B27" t="s">
        <v>9</v>
      </c>
      <c r="C27" s="15">
        <f t="shared" ref="C27:E29" si="4">D9/$G9*100</f>
        <v>63.46153846153846</v>
      </c>
      <c r="D27" s="16">
        <f t="shared" si="4"/>
        <v>17.628205128205128</v>
      </c>
      <c r="E27" s="17">
        <f t="shared" si="4"/>
        <v>18.910256410256409</v>
      </c>
      <c r="F27" s="15">
        <f t="shared" ref="F27:H29" si="5">J9/$M9*100</f>
        <v>20.994475138121548</v>
      </c>
      <c r="G27" s="16">
        <f t="shared" si="5"/>
        <v>17.679558011049721</v>
      </c>
      <c r="H27" s="17">
        <f t="shared" si="5"/>
        <v>61.325966850828728</v>
      </c>
      <c r="J27" s="12" t="s">
        <v>4</v>
      </c>
      <c r="K27" s="12" t="s">
        <v>23</v>
      </c>
      <c r="L27" s="12">
        <f>C30</f>
        <v>65.732131335579609</v>
      </c>
      <c r="M27" s="12">
        <f>D30</f>
        <v>18.107351383213452</v>
      </c>
      <c r="N27" s="12">
        <f>E30</f>
        <v>16.160517281206939</v>
      </c>
      <c r="S27" t="s">
        <v>18</v>
      </c>
      <c r="T27">
        <v>52.875767421802408</v>
      </c>
      <c r="U27">
        <v>17.348645007947781</v>
      </c>
      <c r="V27">
        <v>29.775587570249808</v>
      </c>
      <c r="W27">
        <v>33.333333333333336</v>
      </c>
      <c r="AA27" t="s">
        <v>18</v>
      </c>
      <c r="AB27">
        <v>14.370810536613646</v>
      </c>
      <c r="AC27">
        <v>12.831316901029572</v>
      </c>
      <c r="AD27">
        <v>72.797872562356787</v>
      </c>
      <c r="AE27">
        <v>33.333333333333336</v>
      </c>
    </row>
    <row r="28" spans="2:31" x14ac:dyDescent="0.4">
      <c r="B28" t="s">
        <v>10</v>
      </c>
      <c r="C28" s="18">
        <f t="shared" si="4"/>
        <v>65.08620689655173</v>
      </c>
      <c r="D28">
        <f t="shared" si="4"/>
        <v>19.396551724137932</v>
      </c>
      <c r="E28" s="19">
        <f t="shared" si="4"/>
        <v>15.517241379310345</v>
      </c>
      <c r="F28" s="18">
        <f t="shared" si="5"/>
        <v>24.497991967871485</v>
      </c>
      <c r="G28">
        <f t="shared" si="5"/>
        <v>27.309236947791167</v>
      </c>
      <c r="H28" s="19">
        <f t="shared" si="5"/>
        <v>48.192771084337352</v>
      </c>
      <c r="J28" s="12"/>
      <c r="K28" s="12" t="s">
        <v>24</v>
      </c>
      <c r="L28" s="12">
        <f>C42</f>
        <v>52.875767421802408</v>
      </c>
      <c r="M28" s="12">
        <f>D42</f>
        <v>17.348645007947781</v>
      </c>
      <c r="N28" s="12">
        <f>E42</f>
        <v>29.775587570249808</v>
      </c>
      <c r="S28" t="s">
        <v>20</v>
      </c>
      <c r="T28">
        <v>1.3608346075710336</v>
      </c>
      <c r="U28">
        <v>0.155928603735868</v>
      </c>
      <c r="V28">
        <v>1.6343099280170026</v>
      </c>
      <c r="W28">
        <v>244.56572298856145</v>
      </c>
      <c r="AA28" t="s">
        <v>20</v>
      </c>
      <c r="AB28">
        <v>20.915708000112716</v>
      </c>
      <c r="AC28">
        <v>55.018897104894847</v>
      </c>
      <c r="AD28">
        <v>138.7970804018687</v>
      </c>
      <c r="AE28">
        <v>930.1928483138563</v>
      </c>
    </row>
    <row r="29" spans="2:31" x14ac:dyDescent="0.4">
      <c r="B29" t="s">
        <v>11</v>
      </c>
      <c r="C29" s="20">
        <f t="shared" si="4"/>
        <v>68.648648648648646</v>
      </c>
      <c r="D29" s="21">
        <f t="shared" si="4"/>
        <v>17.297297297297298</v>
      </c>
      <c r="E29" s="22">
        <f t="shared" si="4"/>
        <v>14.054054054054054</v>
      </c>
      <c r="F29" s="20">
        <f t="shared" si="5"/>
        <v>14.374999999999998</v>
      </c>
      <c r="G29" s="21">
        <f t="shared" si="5"/>
        <v>11.875</v>
      </c>
      <c r="H29" s="22">
        <f t="shared" si="5"/>
        <v>73.75</v>
      </c>
      <c r="J29" s="12" t="s">
        <v>5</v>
      </c>
      <c r="K29" s="12" t="s">
        <v>23</v>
      </c>
      <c r="L29" s="12">
        <f>F30</f>
        <v>19.955822368664343</v>
      </c>
      <c r="M29" s="12">
        <f>G30</f>
        <v>18.954598319613627</v>
      </c>
      <c r="N29" s="12">
        <f>H30</f>
        <v>61.089579311722026</v>
      </c>
    </row>
    <row r="30" spans="2:31" ht="19.5" thickBot="1" x14ac:dyDescent="0.45">
      <c r="B30" s="23" t="s">
        <v>25</v>
      </c>
      <c r="C30" s="23">
        <f>AVERAGE(C27:C29)</f>
        <v>65.732131335579609</v>
      </c>
      <c r="D30" s="23">
        <f t="shared" ref="D30:H30" si="6">AVERAGE(D27:D29)</f>
        <v>18.107351383213452</v>
      </c>
      <c r="E30" s="23">
        <f t="shared" si="6"/>
        <v>16.160517281206939</v>
      </c>
      <c r="F30" s="23">
        <f t="shared" si="6"/>
        <v>19.955822368664343</v>
      </c>
      <c r="G30" s="23">
        <f t="shared" si="6"/>
        <v>18.954598319613627</v>
      </c>
      <c r="H30" s="23">
        <f t="shared" si="6"/>
        <v>61.089579311722026</v>
      </c>
      <c r="J30" s="12"/>
      <c r="K30" s="12" t="s">
        <v>24</v>
      </c>
      <c r="L30" s="12">
        <f>F42</f>
        <v>14.370810536613646</v>
      </c>
      <c r="M30" s="12">
        <f>G42</f>
        <v>12.831316901029572</v>
      </c>
      <c r="N30" s="12">
        <f>H42</f>
        <v>72.797872562356787</v>
      </c>
      <c r="S30" s="11" t="s">
        <v>16</v>
      </c>
      <c r="T30" s="11"/>
      <c r="U30" s="11"/>
      <c r="V30" s="11"/>
      <c r="AA30" s="11" t="s">
        <v>16</v>
      </c>
      <c r="AB30" s="11"/>
      <c r="AC30" s="11"/>
      <c r="AD30" s="11"/>
    </row>
    <row r="31" spans="2:31" x14ac:dyDescent="0.4">
      <c r="B31" t="s">
        <v>26</v>
      </c>
      <c r="C31">
        <f>STDEV(C27:C29)</f>
        <v>2.6531946421259183</v>
      </c>
      <c r="D31">
        <f t="shared" ref="D31:E31" si="7">STDEV(D27:D29)</f>
        <v>1.1286731756442505</v>
      </c>
      <c r="E31">
        <f t="shared" si="7"/>
        <v>2.4911901263385992</v>
      </c>
      <c r="F31">
        <f>STDEV(F27:F29)</f>
        <v>5.1408016181354066</v>
      </c>
      <c r="G31">
        <f>STDEV(G27:G29)</f>
        <v>7.7957176309489054</v>
      </c>
      <c r="H31">
        <f>STDEV(H27:H29)</f>
        <v>12.780254174443449</v>
      </c>
      <c r="J31" s="12"/>
      <c r="K31" s="12"/>
      <c r="L31" s="12"/>
      <c r="M31" s="12"/>
      <c r="N31" s="12"/>
      <c r="S31" t="s">
        <v>17</v>
      </c>
      <c r="T31">
        <v>6</v>
      </c>
      <c r="U31">
        <v>6</v>
      </c>
      <c r="V31">
        <v>6</v>
      </c>
      <c r="AA31" t="s">
        <v>17</v>
      </c>
      <c r="AB31">
        <v>6</v>
      </c>
      <c r="AC31">
        <v>6</v>
      </c>
      <c r="AD31">
        <v>6</v>
      </c>
    </row>
    <row r="32" spans="2:31" x14ac:dyDescent="0.4">
      <c r="B32" t="s">
        <v>27</v>
      </c>
      <c r="C32">
        <f>_xlfn.STDEV.P(C27:C29)</f>
        <v>2.1663243538315742</v>
      </c>
      <c r="D32">
        <f t="shared" ref="D32:E32" si="8">_xlfn.STDEV.P(D27:D29)</f>
        <v>0.92155778889836926</v>
      </c>
      <c r="E32">
        <f t="shared" si="8"/>
        <v>2.0340482205963699</v>
      </c>
      <c r="F32">
        <f>_xlfn.STDEV.P(F27:F29)</f>
        <v>4.1974469444352813</v>
      </c>
      <c r="G32">
        <f>_xlfn.STDEV.P(G27:G29)</f>
        <v>6.3651767915477748</v>
      </c>
      <c r="H32">
        <f>_xlfn.STDEV.P(H27:H29)</f>
        <v>10.435033836820374</v>
      </c>
      <c r="J32" s="24" t="s">
        <v>28</v>
      </c>
      <c r="K32" s="24"/>
      <c r="L32" s="25">
        <v>1</v>
      </c>
      <c r="M32" s="25">
        <v>2</v>
      </c>
      <c r="N32" s="25" t="s">
        <v>22</v>
      </c>
      <c r="S32" t="s">
        <v>16</v>
      </c>
      <c r="T32">
        <v>355.82369627214609</v>
      </c>
      <c r="U32">
        <v>106.36798917348369</v>
      </c>
      <c r="V32">
        <v>137.80831455437024</v>
      </c>
      <c r="AA32" t="s">
        <v>16</v>
      </c>
      <c r="AB32">
        <v>102.97989871583397</v>
      </c>
      <c r="AC32">
        <v>95.357745661929599</v>
      </c>
      <c r="AD32">
        <v>401.66235562223642</v>
      </c>
    </row>
    <row r="33" spans="2:33" x14ac:dyDescent="0.4">
      <c r="B33" s="26" t="s">
        <v>29</v>
      </c>
      <c r="C33" s="26">
        <f>C32/SQRT(3)</f>
        <v>1.2507279488367016</v>
      </c>
      <c r="D33" s="26">
        <f t="shared" ref="D33:E33" si="9">D32/SQRT(3)</f>
        <v>0.53206163749426982</v>
      </c>
      <c r="E33" s="26">
        <f t="shared" si="9"/>
        <v>1.1743582877059935</v>
      </c>
      <c r="F33" s="26">
        <f>F32/SQRT(3)</f>
        <v>2.4233971232788818</v>
      </c>
      <c r="G33" s="26">
        <f>G32/SQRT(3)</f>
        <v>3.6749365340396665</v>
      </c>
      <c r="H33" s="26">
        <f>H32/SQRT(3)</f>
        <v>6.0246695946910966</v>
      </c>
      <c r="J33" s="12" t="s">
        <v>4</v>
      </c>
      <c r="K33" t="s">
        <v>23</v>
      </c>
      <c r="L33">
        <f>C33</f>
        <v>1.2507279488367016</v>
      </c>
      <c r="M33">
        <f>D33</f>
        <v>0.53206163749426982</v>
      </c>
      <c r="N33">
        <f>E33</f>
        <v>1.1743582877059935</v>
      </c>
      <c r="S33" t="s">
        <v>18</v>
      </c>
      <c r="T33">
        <v>59.303949378691009</v>
      </c>
      <c r="U33">
        <v>17.727998195580614</v>
      </c>
      <c r="V33">
        <v>22.968052425728374</v>
      </c>
      <c r="AA33" t="s">
        <v>18</v>
      </c>
      <c r="AB33">
        <v>17.163316452638995</v>
      </c>
      <c r="AC33">
        <v>15.892957610321597</v>
      </c>
      <c r="AD33">
        <v>66.943725937039417</v>
      </c>
    </row>
    <row r="34" spans="2:33" x14ac:dyDescent="0.4">
      <c r="K34" t="s">
        <v>24</v>
      </c>
      <c r="L34">
        <f>C45</f>
        <v>0.54991607593462921</v>
      </c>
      <c r="M34">
        <f>D45</f>
        <v>0.18614725576863309</v>
      </c>
      <c r="N34">
        <f>E45</f>
        <v>0.60264416034985224</v>
      </c>
      <c r="S34" t="s">
        <v>20</v>
      </c>
      <c r="T34">
        <v>52.945938491673587</v>
      </c>
      <c r="U34">
        <v>0.74462330562253154</v>
      </c>
      <c r="V34">
        <v>58.747176962107005</v>
      </c>
      <c r="AA34" t="s">
        <v>20</v>
      </c>
      <c r="AB34">
        <v>28.295126860098435</v>
      </c>
      <c r="AC34">
        <v>57.565216793906167</v>
      </c>
      <c r="AD34">
        <v>161.97803011895593</v>
      </c>
    </row>
    <row r="35" spans="2:33" x14ac:dyDescent="0.4">
      <c r="J35" s="12" t="s">
        <v>5</v>
      </c>
      <c r="K35" t="s">
        <v>23</v>
      </c>
      <c r="L35">
        <f>F33</f>
        <v>2.4233971232788818</v>
      </c>
      <c r="M35">
        <f>G33</f>
        <v>3.6749365340396665</v>
      </c>
      <c r="N35">
        <f>H33</f>
        <v>6.0246695946910966</v>
      </c>
    </row>
    <row r="36" spans="2:33" x14ac:dyDescent="0.4">
      <c r="B36" s="5" t="s">
        <v>3</v>
      </c>
      <c r="K36" t="s">
        <v>24</v>
      </c>
      <c r="L36">
        <f>F45</f>
        <v>2.1559070274796555</v>
      </c>
      <c r="M36">
        <f>G45</f>
        <v>3.4966300317399219</v>
      </c>
      <c r="N36">
        <f>H45</f>
        <v>5.5537190822780769</v>
      </c>
    </row>
    <row r="37" spans="2:33" ht="19.5" thickBot="1" x14ac:dyDescent="0.45">
      <c r="C37" s="12" t="s">
        <v>4</v>
      </c>
      <c r="F37" s="12" t="s">
        <v>5</v>
      </c>
      <c r="S37" t="s">
        <v>30</v>
      </c>
      <c r="AA37" t="s">
        <v>30</v>
      </c>
    </row>
    <row r="38" spans="2:33" x14ac:dyDescent="0.4">
      <c r="B38" s="6"/>
      <c r="C38">
        <v>1</v>
      </c>
      <c r="D38">
        <v>2</v>
      </c>
      <c r="E38" s="6" t="s">
        <v>6</v>
      </c>
      <c r="F38">
        <v>1</v>
      </c>
      <c r="G38">
        <v>2</v>
      </c>
      <c r="H38" s="6" t="s">
        <v>6</v>
      </c>
      <c r="S38" s="27" t="s">
        <v>31</v>
      </c>
      <c r="T38" s="27" t="s">
        <v>32</v>
      </c>
      <c r="U38" s="27" t="s">
        <v>33</v>
      </c>
      <c r="V38" s="27" t="s">
        <v>20</v>
      </c>
      <c r="W38" s="27" t="s">
        <v>34</v>
      </c>
      <c r="X38" s="27" t="s">
        <v>35</v>
      </c>
      <c r="Y38" s="27" t="s">
        <v>36</v>
      </c>
      <c r="AA38" s="27" t="s">
        <v>31</v>
      </c>
      <c r="AB38" s="27" t="s">
        <v>32</v>
      </c>
      <c r="AC38" s="27" t="s">
        <v>33</v>
      </c>
      <c r="AD38" s="27" t="s">
        <v>20</v>
      </c>
      <c r="AE38" s="27" t="s">
        <v>34</v>
      </c>
      <c r="AF38" s="27" t="s">
        <v>35</v>
      </c>
      <c r="AG38" s="27" t="s">
        <v>36</v>
      </c>
    </row>
    <row r="39" spans="2:33" x14ac:dyDescent="0.4">
      <c r="B39" t="s">
        <v>9</v>
      </c>
      <c r="C39" s="15">
        <f t="shared" ref="C39:E41" si="10">D17/$G17*100</f>
        <v>54.040404040404042</v>
      </c>
      <c r="D39" s="16">
        <f t="shared" si="10"/>
        <v>17.171717171717169</v>
      </c>
      <c r="E39" s="17">
        <f t="shared" si="10"/>
        <v>28.787878787878789</v>
      </c>
      <c r="F39" s="15">
        <f t="shared" ref="F39:H41" si="11">J17/$M17*100</f>
        <v>9.0909090909090917</v>
      </c>
      <c r="G39" s="16">
        <f t="shared" si="11"/>
        <v>4.9586776859504136</v>
      </c>
      <c r="H39" s="17">
        <f t="shared" si="11"/>
        <v>85.950413223140501</v>
      </c>
      <c r="S39" t="s">
        <v>37</v>
      </c>
      <c r="T39">
        <v>-9.0949470177292824E-13</v>
      </c>
      <c r="U39">
        <v>1</v>
      </c>
      <c r="V39">
        <v>-9.0949470177292824E-13</v>
      </c>
      <c r="W39">
        <v>-3.0881892332095591E-13</v>
      </c>
      <c r="X39" t="e">
        <v>#NUM!</v>
      </c>
      <c r="Y39">
        <v>4.7472253467225149</v>
      </c>
      <c r="AA39" t="s">
        <v>37</v>
      </c>
      <c r="AB39">
        <v>-1.8189894035458565E-12</v>
      </c>
      <c r="AC39">
        <v>1</v>
      </c>
      <c r="AD39">
        <v>-1.8189894035458565E-12</v>
      </c>
      <c r="AE39">
        <v>-2.3457329835614716E-14</v>
      </c>
      <c r="AF39" t="e">
        <v>#NUM!</v>
      </c>
      <c r="AG39">
        <v>4.7472253467225149</v>
      </c>
    </row>
    <row r="40" spans="2:33" x14ac:dyDescent="0.4">
      <c r="B40" t="s">
        <v>10</v>
      </c>
      <c r="C40" s="18">
        <f t="shared" si="10"/>
        <v>52.879581151832454</v>
      </c>
      <c r="D40">
        <f t="shared" si="10"/>
        <v>17.801047120418847</v>
      </c>
      <c r="E40" s="19">
        <f t="shared" si="10"/>
        <v>29.319371727748688</v>
      </c>
      <c r="F40" s="18">
        <f t="shared" si="11"/>
        <v>17.098445595854923</v>
      </c>
      <c r="G40">
        <f t="shared" si="11"/>
        <v>19.689119170984455</v>
      </c>
      <c r="H40" s="19">
        <f t="shared" si="11"/>
        <v>63.212435233160626</v>
      </c>
      <c r="S40" t="s">
        <v>38</v>
      </c>
      <c r="T40">
        <v>6152.6305849831742</v>
      </c>
      <c r="U40">
        <v>2</v>
      </c>
      <c r="V40">
        <v>3076.3152924915871</v>
      </c>
      <c r="W40">
        <v>1044.5628485477798</v>
      </c>
      <c r="X40">
        <v>3.4703659263848493E-14</v>
      </c>
      <c r="Y40">
        <v>3.8852938346523942</v>
      </c>
      <c r="AA40" t="s">
        <v>38</v>
      </c>
      <c r="AB40">
        <v>10171.7678535421</v>
      </c>
      <c r="AC40">
        <v>2</v>
      </c>
      <c r="AD40">
        <v>5085.88392677105</v>
      </c>
      <c r="AE40">
        <v>65.586559516707112</v>
      </c>
      <c r="AF40">
        <v>3.4667183490056178E-7</v>
      </c>
      <c r="AG40">
        <v>3.8852938346523942</v>
      </c>
    </row>
    <row r="41" spans="2:33" x14ac:dyDescent="0.4">
      <c r="B41" t="s">
        <v>11</v>
      </c>
      <c r="C41" s="20">
        <f t="shared" si="10"/>
        <v>51.707317073170735</v>
      </c>
      <c r="D41" s="21">
        <f t="shared" si="10"/>
        <v>17.073170731707318</v>
      </c>
      <c r="E41" s="22">
        <f t="shared" si="10"/>
        <v>31.219512195121951</v>
      </c>
      <c r="F41" s="20">
        <f t="shared" si="11"/>
        <v>16.923076923076923</v>
      </c>
      <c r="G41" s="21">
        <f t="shared" si="11"/>
        <v>13.846153846153847</v>
      </c>
      <c r="H41" s="22">
        <f t="shared" si="11"/>
        <v>69.230769230769226</v>
      </c>
      <c r="S41" t="s">
        <v>39</v>
      </c>
      <c r="T41">
        <v>526.84780113438035</v>
      </c>
      <c r="U41">
        <v>2</v>
      </c>
      <c r="V41">
        <v>263.42390056719017</v>
      </c>
      <c r="W41">
        <v>89.445584665403345</v>
      </c>
      <c r="X41" s="28">
        <v>6.1712401423799041E-8</v>
      </c>
      <c r="Y41">
        <v>3.8852938346523942</v>
      </c>
      <c r="AA41" t="s">
        <v>39</v>
      </c>
      <c r="AB41">
        <v>308.65659500727566</v>
      </c>
      <c r="AC41">
        <v>2</v>
      </c>
      <c r="AD41">
        <v>154.32829750363783</v>
      </c>
      <c r="AE41">
        <v>1.9901873922161333</v>
      </c>
      <c r="AF41" s="28">
        <v>0.17929398219381448</v>
      </c>
      <c r="AG41">
        <v>3.8852938346523942</v>
      </c>
    </row>
    <row r="42" spans="2:33" x14ac:dyDescent="0.4">
      <c r="B42" s="23" t="s">
        <v>25</v>
      </c>
      <c r="C42" s="23">
        <f>AVERAGE(C39:C41)</f>
        <v>52.875767421802408</v>
      </c>
      <c r="D42" s="23">
        <f t="shared" ref="D42:H42" si="12">AVERAGE(D39:D41)</f>
        <v>17.348645007947781</v>
      </c>
      <c r="E42" s="23">
        <f t="shared" si="12"/>
        <v>29.775587570249808</v>
      </c>
      <c r="F42" s="23">
        <f t="shared" si="12"/>
        <v>14.370810536613646</v>
      </c>
      <c r="G42" s="23">
        <f t="shared" si="12"/>
        <v>12.831316901029572</v>
      </c>
      <c r="H42" s="23">
        <f t="shared" si="12"/>
        <v>72.797872562356787</v>
      </c>
      <c r="S42" t="s">
        <v>40</v>
      </c>
      <c r="T42">
        <v>35.340892662630878</v>
      </c>
      <c r="U42">
        <v>12</v>
      </c>
      <c r="V42">
        <v>2.9450743885525732</v>
      </c>
      <c r="AA42" t="s">
        <v>40</v>
      </c>
      <c r="AB42">
        <v>930.53527385753546</v>
      </c>
      <c r="AC42">
        <v>12</v>
      </c>
      <c r="AD42">
        <v>77.544606154794621</v>
      </c>
    </row>
    <row r="43" spans="2:33" x14ac:dyDescent="0.4">
      <c r="B43" t="s">
        <v>26</v>
      </c>
      <c r="C43">
        <f>STDEV(C39:C41)</f>
        <v>1.1665481591306179</v>
      </c>
      <c r="D43">
        <f t="shared" ref="D43:E43" si="13">STDEV(D39:D41)</f>
        <v>0.39487796055980134</v>
      </c>
      <c r="E43">
        <f t="shared" si="13"/>
        <v>1.2784013172775608</v>
      </c>
      <c r="F43">
        <f>STDEV(F39:F41)</f>
        <v>4.5733694362157884</v>
      </c>
      <c r="G43">
        <f>STDEV(G39:G41)</f>
        <v>7.4174724202314932</v>
      </c>
      <c r="H43">
        <f>STDEV(H39:H41)</f>
        <v>11.781217271651885</v>
      </c>
    </row>
    <row r="44" spans="2:33" ht="19.5" thickBot="1" x14ac:dyDescent="0.45">
      <c r="B44" t="s">
        <v>27</v>
      </c>
      <c r="C44">
        <f>_xlfn.STDEV.P(C39:C41)</f>
        <v>0.95248258341768244</v>
      </c>
      <c r="D44">
        <f t="shared" ref="D44:E44" si="14">_xlfn.STDEV.P(D39:D41)</f>
        <v>0.32241650468079125</v>
      </c>
      <c r="E44">
        <f t="shared" si="14"/>
        <v>1.0438103046106295</v>
      </c>
      <c r="F44">
        <f>_xlfn.STDEV.P(F39:F41)</f>
        <v>3.7341405079895549</v>
      </c>
      <c r="G44">
        <f>_xlfn.STDEV.P(G39:G41)</f>
        <v>6.0563408702447203</v>
      </c>
      <c r="H44">
        <f>_xlfn.STDEV.P(H39:H41)</f>
        <v>9.6193236214704267</v>
      </c>
      <c r="S44" s="29" t="s">
        <v>16</v>
      </c>
      <c r="T44" s="29">
        <v>6714.8192787801845</v>
      </c>
      <c r="U44" s="29">
        <v>17</v>
      </c>
      <c r="V44" s="29"/>
      <c r="W44" s="29"/>
      <c r="X44" s="29"/>
      <c r="Y44" s="29"/>
      <c r="AA44" s="29" t="s">
        <v>16</v>
      </c>
      <c r="AB44" s="29">
        <v>11410.959722406909</v>
      </c>
      <c r="AC44" s="29">
        <v>17</v>
      </c>
      <c r="AD44" s="29"/>
      <c r="AE44" s="29"/>
      <c r="AF44" s="29"/>
      <c r="AG44" s="29"/>
    </row>
    <row r="45" spans="2:33" x14ac:dyDescent="0.4">
      <c r="B45" s="26" t="s">
        <v>29</v>
      </c>
      <c r="C45" s="26">
        <f>C44/SQRT(3)</f>
        <v>0.54991607593462921</v>
      </c>
      <c r="D45" s="26">
        <f t="shared" ref="D45:E45" si="15">D44/SQRT(3)</f>
        <v>0.18614725576863309</v>
      </c>
      <c r="E45" s="26">
        <f t="shared" si="15"/>
        <v>0.60264416034985224</v>
      </c>
      <c r="F45" s="26">
        <f>F44/SQRT(3)</f>
        <v>2.1559070274796555</v>
      </c>
      <c r="G45" s="26">
        <f>G44/SQRT(3)</f>
        <v>3.4966300317399219</v>
      </c>
      <c r="H45" s="26">
        <f>H44/SQRT(3)</f>
        <v>5.5537190822780769</v>
      </c>
    </row>
    <row r="47" spans="2:33" x14ac:dyDescent="0.4">
      <c r="B47" s="30" t="s">
        <v>41</v>
      </c>
      <c r="C47" s="30">
        <f t="shared" ref="C47:H47" si="16">TTEST(C27:C29,C39:C41,2,2)</f>
        <v>1.5434756593450468E-3</v>
      </c>
      <c r="D47" s="30">
        <f t="shared" si="16"/>
        <v>0.33347690598474128</v>
      </c>
      <c r="E47" s="30">
        <f t="shared" si="16"/>
        <v>1.0882867276528984E-3</v>
      </c>
      <c r="F47" s="30">
        <f t="shared" si="16"/>
        <v>0.23247351974389535</v>
      </c>
      <c r="G47" s="30">
        <f t="shared" si="16"/>
        <v>0.38012323055890934</v>
      </c>
      <c r="H47" s="30">
        <f t="shared" si="16"/>
        <v>0.30814756450062497</v>
      </c>
    </row>
    <row r="48" spans="2:33" x14ac:dyDescent="0.4">
      <c r="B48" s="30"/>
      <c r="C48" s="31" t="s">
        <v>42</v>
      </c>
      <c r="D48" s="31" t="s">
        <v>43</v>
      </c>
      <c r="E48" s="31" t="s">
        <v>42</v>
      </c>
      <c r="F48" s="31" t="s">
        <v>43</v>
      </c>
      <c r="G48" s="31" t="s">
        <v>43</v>
      </c>
      <c r="H48" s="31" t="s">
        <v>43</v>
      </c>
    </row>
  </sheetData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Figure 4A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Atsuko Ikeda</dc:creator>
  <cp:lastModifiedBy>セラミド 酵母</cp:lastModifiedBy>
  <dcterms:created xsi:type="dcterms:W3CDTF">2024-03-08T04:55:50Z</dcterms:created>
  <dcterms:modified xsi:type="dcterms:W3CDTF">2024-03-08T06:15:00Z</dcterms:modified>
</cp:coreProperties>
</file>