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east\Desktop\＊eLife_VOR_20240308\source data\"/>
    </mc:Choice>
  </mc:AlternateContent>
  <xr:revisionPtr revIDLastSave="0" documentId="13_ncr:1_{3345D401-387B-468C-81B3-F0E74DD0BE18}" xr6:coauthVersionLast="47" xr6:coauthVersionMax="47" xr10:uidLastSave="{00000000-0000-0000-0000-000000000000}"/>
  <bookViews>
    <workbookView xWindow="495" yWindow="1425" windowWidth="14940" windowHeight="13560" xr2:uid="{08B76F2B-0388-49E5-B5A5-FC1B055FE46A}"/>
  </bookViews>
  <sheets>
    <sheet name="Figure 4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G30" i="1"/>
  <c r="M27" i="1"/>
  <c r="C43" i="1"/>
  <c r="E41" i="1"/>
  <c r="D41" i="1"/>
  <c r="C41" i="1"/>
  <c r="E40" i="1"/>
  <c r="D40" i="1"/>
  <c r="C40" i="1"/>
  <c r="E39" i="1"/>
  <c r="E44" i="1" s="1"/>
  <c r="E45" i="1" s="1"/>
  <c r="N34" i="1" s="1"/>
  <c r="D39" i="1"/>
  <c r="D44" i="1" s="1"/>
  <c r="C39" i="1"/>
  <c r="C44" i="1" s="1"/>
  <c r="C45" i="1" s="1"/>
  <c r="L34" i="1" s="1"/>
  <c r="E29" i="1"/>
  <c r="C29" i="1"/>
  <c r="M19" i="1"/>
  <c r="H41" i="1" s="1"/>
  <c r="M18" i="1"/>
  <c r="H40" i="1" s="1"/>
  <c r="M17" i="1"/>
  <c r="H39" i="1" s="1"/>
  <c r="M11" i="1"/>
  <c r="H29" i="1" s="1"/>
  <c r="G11" i="1"/>
  <c r="D29" i="1" s="1"/>
  <c r="M10" i="1"/>
  <c r="H28" i="1" s="1"/>
  <c r="G10" i="1"/>
  <c r="E28" i="1" s="1"/>
  <c r="M9" i="1"/>
  <c r="H27" i="1" s="1"/>
  <c r="G9" i="1"/>
  <c r="E27" i="1" s="1"/>
  <c r="M34" i="1" l="1"/>
  <c r="H44" i="1"/>
  <c r="H45" i="1" s="1"/>
  <c r="N36" i="1" s="1"/>
  <c r="H42" i="1"/>
  <c r="N30" i="1" s="1"/>
  <c r="H43" i="1"/>
  <c r="E30" i="1"/>
  <c r="N27" i="1" s="1"/>
  <c r="E48" i="1"/>
  <c r="E31" i="1"/>
  <c r="E32" i="1"/>
  <c r="E33" i="1" s="1"/>
  <c r="N33" i="1" s="1"/>
  <c r="H48" i="1"/>
  <c r="H31" i="1"/>
  <c r="H32" i="1"/>
  <c r="H33" i="1" s="1"/>
  <c r="N35" i="1" s="1"/>
  <c r="H30" i="1"/>
  <c r="N29" i="1" s="1"/>
  <c r="D43" i="1"/>
  <c r="E43" i="1"/>
  <c r="C28" i="1"/>
  <c r="F29" i="1"/>
  <c r="F39" i="1"/>
  <c r="F41" i="1"/>
  <c r="D28" i="1"/>
  <c r="G29" i="1"/>
  <c r="G39" i="1"/>
  <c r="G41" i="1"/>
  <c r="F28" i="1"/>
  <c r="C42" i="1"/>
  <c r="L28" i="1" s="1"/>
  <c r="C27" i="1"/>
  <c r="D27" i="1"/>
  <c r="G28" i="1"/>
  <c r="D42" i="1"/>
  <c r="M28" i="1" s="1"/>
  <c r="E42" i="1"/>
  <c r="N28" i="1" s="1"/>
  <c r="F27" i="1"/>
  <c r="F40" i="1"/>
  <c r="G27" i="1"/>
  <c r="G40" i="1"/>
  <c r="C30" i="1" l="1"/>
  <c r="L27" i="1" s="1"/>
  <c r="C32" i="1"/>
  <c r="C33" i="1" s="1"/>
  <c r="L33" i="1" s="1"/>
  <c r="C48" i="1"/>
  <c r="C31" i="1"/>
  <c r="G44" i="1"/>
  <c r="G45" i="1" s="1"/>
  <c r="M36" i="1" s="1"/>
  <c r="G42" i="1"/>
  <c r="M30" i="1" s="1"/>
  <c r="G43" i="1"/>
  <c r="G48" i="1"/>
  <c r="G31" i="1"/>
  <c r="G32" i="1"/>
  <c r="G33" i="1" s="1"/>
  <c r="M35" i="1" s="1"/>
  <c r="M29" i="1"/>
  <c r="F48" i="1"/>
  <c r="F31" i="1"/>
  <c r="F32" i="1"/>
  <c r="F33" i="1" s="1"/>
  <c r="L35" i="1" s="1"/>
  <c r="F30" i="1"/>
  <c r="L29" i="1" s="1"/>
  <c r="F44" i="1"/>
  <c r="F45" i="1" s="1"/>
  <c r="L36" i="1" s="1"/>
  <c r="F42" i="1"/>
  <c r="L30" i="1" s="1"/>
  <c r="F43" i="1"/>
  <c r="D30" i="1"/>
  <c r="D48" i="1"/>
  <c r="D31" i="1"/>
  <c r="D32" i="1"/>
  <c r="D33" i="1" s="1"/>
  <c r="M33" i="1" s="1"/>
</calcChain>
</file>

<file path=xl/sharedStrings.xml><?xml version="1.0" encoding="utf-8"?>
<sst xmlns="http://schemas.openxmlformats.org/spreadsheetml/2006/main" count="149" uniqueCount="42">
  <si>
    <t>Figure 4B</t>
    <phoneticPr fontId="2"/>
  </si>
  <si>
    <t>＊Number of cells (classified by number of vacuoles per cell)</t>
    <phoneticPr fontId="2"/>
  </si>
  <si>
    <t>＊two-way ANOVA</t>
    <phoneticPr fontId="2"/>
  </si>
  <si>
    <t>WT</t>
    <phoneticPr fontId="2"/>
  </si>
  <si>
    <t>none</t>
    <phoneticPr fontId="2"/>
  </si>
  <si>
    <t>PHS</t>
    <phoneticPr fontId="2"/>
  </si>
  <si>
    <t>≧ 3</t>
  </si>
  <si>
    <t>total</t>
    <phoneticPr fontId="2"/>
  </si>
  <si>
    <t>≧ 3</t>
    <phoneticPr fontId="2"/>
  </si>
  <si>
    <t>1st</t>
    <phoneticPr fontId="2"/>
  </si>
  <si>
    <t>2nd</t>
    <phoneticPr fontId="2"/>
  </si>
  <si>
    <t>3rd</t>
    <phoneticPr fontId="2"/>
  </si>
  <si>
    <t>nvjΔ</t>
    <phoneticPr fontId="2"/>
  </si>
  <si>
    <t>分散分析: 繰り返しのある二元配置</t>
  </si>
  <si>
    <t>概要</t>
  </si>
  <si>
    <t>合計</t>
  </si>
  <si>
    <t>データの個数</t>
  </si>
  <si>
    <t>平均</t>
  </si>
  <si>
    <t>＊Ratio of cells classified into each group (%)</t>
    <phoneticPr fontId="2"/>
  </si>
  <si>
    <t>分散</t>
  </si>
  <si>
    <t>average</t>
    <phoneticPr fontId="2"/>
  </si>
  <si>
    <t>average</t>
  </si>
  <si>
    <t>stdev</t>
  </si>
  <si>
    <t>stdev.p</t>
    <phoneticPr fontId="2"/>
  </si>
  <si>
    <t>se (2)</t>
  </si>
  <si>
    <t>se (3)</t>
    <phoneticPr fontId="2"/>
  </si>
  <si>
    <t>分散分析表</t>
  </si>
  <si>
    <t>変動要因</t>
  </si>
  <si>
    <t>変動</t>
  </si>
  <si>
    <t>自由度</t>
  </si>
  <si>
    <t>観測された分散比</t>
  </si>
  <si>
    <t>P-値</t>
  </si>
  <si>
    <t>F 境界値</t>
  </si>
  <si>
    <t>標本</t>
  </si>
  <si>
    <t>列</t>
  </si>
  <si>
    <t>交互作用</t>
  </si>
  <si>
    <t>繰り返し誤差</t>
  </si>
  <si>
    <t>stdev</t>
    <phoneticPr fontId="2"/>
  </si>
  <si>
    <t>ttest</t>
    <phoneticPr fontId="2"/>
  </si>
  <si>
    <t>n.s.</t>
    <phoneticPr fontId="2"/>
  </si>
  <si>
    <t>**</t>
    <phoneticPr fontId="2"/>
  </si>
  <si>
    <t>*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</si>
</sst>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1" xfId="1" applyBorder="1">
      <alignment vertical="center"/>
    </xf>
    <xf numFmtId="0" fontId="0" fillId="0" borderId="2" xfId="0" applyBorder="1" applyAlignment="1">
      <alignment horizontal="right" vertical="center"/>
    </xf>
    <xf numFmtId="0" fontId="5" fillId="2" borderId="0" xfId="0" applyFont="1" applyFill="1">
      <alignment vertical="center"/>
    </xf>
    <xf numFmtId="49" fontId="0" fillId="2" borderId="0" xfId="0" applyNumberFormat="1" applyFill="1" applyAlignment="1">
      <alignment horizontal="righ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2" borderId="0" xfId="0" applyFill="1">
      <alignment vertical="center"/>
    </xf>
    <xf numFmtId="0" fontId="5" fillId="3" borderId="0" xfId="0" applyFont="1" applyFill="1">
      <alignment vertical="center"/>
    </xf>
    <xf numFmtId="49" fontId="0" fillId="3" borderId="0" xfId="0" applyNumberFormat="1" applyFill="1" applyAlignment="1">
      <alignment horizontal="right" vertical="center"/>
    </xf>
    <xf numFmtId="0" fontId="0" fillId="3" borderId="0" xfId="0" applyFill="1">
      <alignment vertical="center"/>
    </xf>
    <xf numFmtId="0" fontId="0" fillId="0" borderId="11" xfId="0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12" xfId="0" applyBorder="1">
      <alignment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right" vertical="center"/>
    </xf>
  </cellXfs>
  <cellStyles count="2">
    <cellStyle name="標準" xfId="0" builtinId="0"/>
    <cellStyle name="標準 3" xfId="1" xr:uid="{85C3A69B-7547-43BE-8783-EA6A0B0765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none</a:t>
            </a:r>
            <a:endParaRPr lang="ja-JP" altLang="en-US"/>
          </a:p>
        </c:rich>
      </c:tx>
      <c:layout>
        <c:manualLayout>
          <c:xMode val="edge"/>
          <c:yMode val="edge"/>
          <c:x val="0.42162599700540743"/>
          <c:y val="3.4314849097974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4B'!$L$26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4B'!$L$33:$L$34</c:f>
                <c:numCache>
                  <c:formatCode>General</c:formatCode>
                  <c:ptCount val="2"/>
                  <c:pt idx="0">
                    <c:v>11.507381690943861</c:v>
                  </c:pt>
                  <c:pt idx="1">
                    <c:v>9.6193301247767913</c:v>
                  </c:pt>
                </c:numCache>
              </c:numRef>
            </c:plus>
            <c:minus>
              <c:numRef>
                <c:f>'Figure 4B'!$L$33:$L$34</c:f>
                <c:numCache>
                  <c:formatCode>General</c:formatCode>
                  <c:ptCount val="2"/>
                  <c:pt idx="0">
                    <c:v>11.507381690943861</c:v>
                  </c:pt>
                  <c:pt idx="1">
                    <c:v>9.6193301247767913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4B'!$K$27:$K$28</c:f>
              <c:strCache>
                <c:ptCount val="2"/>
                <c:pt idx="0">
                  <c:v>WT</c:v>
                </c:pt>
                <c:pt idx="1">
                  <c:v>nvjΔ</c:v>
                </c:pt>
              </c:strCache>
            </c:strRef>
          </c:cat>
          <c:val>
            <c:numRef>
              <c:f>'Figure 4B'!$L$27:$L$28</c:f>
              <c:numCache>
                <c:formatCode>General</c:formatCode>
                <c:ptCount val="2"/>
                <c:pt idx="0">
                  <c:v>59.240892167721434</c:v>
                </c:pt>
                <c:pt idx="1">
                  <c:v>77.367977668058643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05-4336-8C8A-B80DC63CB950}"/>
            </c:ext>
          </c:extLst>
        </c:ser>
        <c:ser>
          <c:idx val="1"/>
          <c:order val="1"/>
          <c:tx>
            <c:strRef>
              <c:f>'Figure 4B'!$M$26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4B'!$M$33:$M$34</c:f>
                <c:numCache>
                  <c:formatCode>General</c:formatCode>
                  <c:ptCount val="2"/>
                  <c:pt idx="0">
                    <c:v>6.4711804044479546</c:v>
                  </c:pt>
                  <c:pt idx="1">
                    <c:v>6.5989924499245785</c:v>
                  </c:pt>
                </c:numCache>
              </c:numRef>
            </c:plus>
            <c:minus>
              <c:numRef>
                <c:f>'Figure 4B'!$M$33:$M$34</c:f>
                <c:numCache>
                  <c:formatCode>General</c:formatCode>
                  <c:ptCount val="2"/>
                  <c:pt idx="0">
                    <c:v>6.4711804044479546</c:v>
                  </c:pt>
                  <c:pt idx="1">
                    <c:v>6.5989924499245785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4B'!$K$27:$K$28</c:f>
              <c:strCache>
                <c:ptCount val="2"/>
                <c:pt idx="0">
                  <c:v>WT</c:v>
                </c:pt>
                <c:pt idx="1">
                  <c:v>nvjΔ</c:v>
                </c:pt>
              </c:strCache>
            </c:strRef>
          </c:cat>
          <c:val>
            <c:numRef>
              <c:f>'Figure 4B'!$M$27:$M$28</c:f>
              <c:numCache>
                <c:formatCode>General</c:formatCode>
                <c:ptCount val="2"/>
                <c:pt idx="0">
                  <c:v>26.443734980320347</c:v>
                </c:pt>
                <c:pt idx="1">
                  <c:v>15.079222938746364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05-4336-8C8A-B80DC63CB950}"/>
            </c:ext>
          </c:extLst>
        </c:ser>
        <c:ser>
          <c:idx val="2"/>
          <c:order val="2"/>
          <c:tx>
            <c:strRef>
              <c:f>'Figure 4B'!$N$26</c:f>
              <c:strCache>
                <c:ptCount val="1"/>
                <c:pt idx="0">
                  <c:v>≧ 3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4B'!$N$33:$N$34</c:f>
                <c:numCache>
                  <c:formatCode>General</c:formatCode>
                  <c:ptCount val="2"/>
                  <c:pt idx="0">
                    <c:v>5.0394525693907273</c:v>
                  </c:pt>
                  <c:pt idx="1">
                    <c:v>3.0816573742536422</c:v>
                  </c:pt>
                </c:numCache>
              </c:numRef>
            </c:plus>
            <c:minus>
              <c:numRef>
                <c:f>'Figure 4B'!$N$33:$N$34</c:f>
                <c:numCache>
                  <c:formatCode>General</c:formatCode>
                  <c:ptCount val="2"/>
                  <c:pt idx="0">
                    <c:v>5.0394525693907273</c:v>
                  </c:pt>
                  <c:pt idx="1">
                    <c:v>3.0816573742536422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4B'!$K$27:$K$28</c:f>
              <c:strCache>
                <c:ptCount val="2"/>
                <c:pt idx="0">
                  <c:v>WT</c:v>
                </c:pt>
                <c:pt idx="1">
                  <c:v>nvjΔ</c:v>
                </c:pt>
              </c:strCache>
            </c:strRef>
          </c:cat>
          <c:val>
            <c:numRef>
              <c:f>'Figure 4B'!$N$27:$N$28</c:f>
              <c:numCache>
                <c:formatCode>General</c:formatCode>
                <c:ptCount val="2"/>
                <c:pt idx="0">
                  <c:v>14.315372851958218</c:v>
                </c:pt>
                <c:pt idx="1">
                  <c:v>7.5527993931949844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05-4336-8C8A-B80DC63CB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1897135"/>
        <c:axId val="381880079"/>
      </c:barChart>
      <c:catAx>
        <c:axId val="381897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1880079"/>
        <c:crosses val="autoZero"/>
        <c:auto val="1"/>
        <c:lblAlgn val="ctr"/>
        <c:lblOffset val="100"/>
        <c:noMultiLvlLbl val="0"/>
      </c:catAx>
      <c:valAx>
        <c:axId val="381880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1897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PHS</a:t>
            </a:r>
            <a:endParaRPr lang="ja-JP" altLang="en-US"/>
          </a:p>
        </c:rich>
      </c:tx>
      <c:layout>
        <c:manualLayout>
          <c:xMode val="edge"/>
          <c:yMode val="edge"/>
          <c:x val="0.45817584171257636"/>
          <c:y val="5.093598776823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4B'!$L$26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4B'!$L$35:$L$36</c:f>
                <c:numCache>
                  <c:formatCode>General</c:formatCode>
                  <c:ptCount val="2"/>
                  <c:pt idx="0">
                    <c:v>0.98008544777390494</c:v>
                  </c:pt>
                  <c:pt idx="1">
                    <c:v>2.3062327738671993</c:v>
                  </c:pt>
                </c:numCache>
              </c:numRef>
            </c:plus>
            <c:minus>
              <c:numRef>
                <c:f>'Figure 4B'!$L$35:$L$36</c:f>
                <c:numCache>
                  <c:formatCode>General</c:formatCode>
                  <c:ptCount val="2"/>
                  <c:pt idx="0">
                    <c:v>0.98008544777390494</c:v>
                  </c:pt>
                  <c:pt idx="1">
                    <c:v>2.3062327738671993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4B'!$K$29:$K$30</c:f>
              <c:strCache>
                <c:ptCount val="2"/>
                <c:pt idx="0">
                  <c:v>WT</c:v>
                </c:pt>
                <c:pt idx="1">
                  <c:v>nvjΔ</c:v>
                </c:pt>
              </c:strCache>
            </c:strRef>
          </c:cat>
          <c:val>
            <c:numRef>
              <c:f>'Figure 4B'!$L$29:$L$30</c:f>
              <c:numCache>
                <c:formatCode>General</c:formatCode>
                <c:ptCount val="2"/>
                <c:pt idx="0">
                  <c:v>5.4268879268879262</c:v>
                </c:pt>
                <c:pt idx="1">
                  <c:v>21.994124304009006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38-41F2-95EA-453105933289}"/>
            </c:ext>
          </c:extLst>
        </c:ser>
        <c:ser>
          <c:idx val="1"/>
          <c:order val="1"/>
          <c:tx>
            <c:strRef>
              <c:f>'Figure 4B'!$M$26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4B'!$M$35:$M$36</c:f>
                <c:numCache>
                  <c:formatCode>General</c:formatCode>
                  <c:ptCount val="2"/>
                  <c:pt idx="0">
                    <c:v>2.264423806405012</c:v>
                  </c:pt>
                  <c:pt idx="1">
                    <c:v>0.61639344925902584</c:v>
                  </c:pt>
                </c:numCache>
              </c:numRef>
            </c:plus>
            <c:minus>
              <c:numRef>
                <c:f>'Figure 4B'!$M$35:$M$36</c:f>
                <c:numCache>
                  <c:formatCode>General</c:formatCode>
                  <c:ptCount val="2"/>
                  <c:pt idx="0">
                    <c:v>2.264423806405012</c:v>
                  </c:pt>
                  <c:pt idx="1">
                    <c:v>0.61639344925902584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4B'!$K$29:$K$30</c:f>
              <c:strCache>
                <c:ptCount val="2"/>
                <c:pt idx="0">
                  <c:v>WT</c:v>
                </c:pt>
                <c:pt idx="1">
                  <c:v>nvjΔ</c:v>
                </c:pt>
              </c:strCache>
            </c:strRef>
          </c:cat>
          <c:val>
            <c:numRef>
              <c:f>'Figure 4B'!$M$29:$M$30</c:f>
              <c:numCache>
                <c:formatCode>General</c:formatCode>
                <c:ptCount val="2"/>
                <c:pt idx="0">
                  <c:v>8.7367724867724874</c:v>
                </c:pt>
                <c:pt idx="1">
                  <c:v>11.438805229451686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38-41F2-95EA-453105933289}"/>
            </c:ext>
          </c:extLst>
        </c:ser>
        <c:ser>
          <c:idx val="2"/>
          <c:order val="2"/>
          <c:tx>
            <c:strRef>
              <c:f>'Figure 4B'!$N$26</c:f>
              <c:strCache>
                <c:ptCount val="1"/>
                <c:pt idx="0">
                  <c:v>≧ 3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4B'!$N$35:$N$36</c:f>
                <c:numCache>
                  <c:formatCode>General</c:formatCode>
                  <c:ptCount val="2"/>
                  <c:pt idx="0">
                    <c:v>2.7070121429051084</c:v>
                  </c:pt>
                  <c:pt idx="1">
                    <c:v>2.8499097893225525</c:v>
                  </c:pt>
                </c:numCache>
              </c:numRef>
            </c:plus>
            <c:minus>
              <c:numRef>
                <c:f>'Figure 4B'!$N$35:$N$36</c:f>
                <c:numCache>
                  <c:formatCode>General</c:formatCode>
                  <c:ptCount val="2"/>
                  <c:pt idx="0">
                    <c:v>2.7070121429051084</c:v>
                  </c:pt>
                  <c:pt idx="1">
                    <c:v>2.8499097893225525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4B'!$K$29:$K$30</c:f>
              <c:strCache>
                <c:ptCount val="2"/>
                <c:pt idx="0">
                  <c:v>WT</c:v>
                </c:pt>
                <c:pt idx="1">
                  <c:v>nvjΔ</c:v>
                </c:pt>
              </c:strCache>
            </c:strRef>
          </c:cat>
          <c:val>
            <c:numRef>
              <c:f>'Figure 4B'!$N$29:$N$30</c:f>
              <c:numCache>
                <c:formatCode>General</c:formatCode>
                <c:ptCount val="2"/>
                <c:pt idx="0">
                  <c:v>85.836339586339591</c:v>
                </c:pt>
                <c:pt idx="1">
                  <c:v>66.567070466539306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38-41F2-95EA-453105933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1897135"/>
        <c:axId val="381880079"/>
      </c:barChart>
      <c:catAx>
        <c:axId val="381897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1880079"/>
        <c:crosses val="autoZero"/>
        <c:auto val="1"/>
        <c:lblAlgn val="ctr"/>
        <c:lblOffset val="100"/>
        <c:noMultiLvlLbl val="0"/>
      </c:catAx>
      <c:valAx>
        <c:axId val="381880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1897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212826</xdr:colOff>
      <xdr:row>37</xdr:row>
      <xdr:rowOff>51870</xdr:rowOff>
    </xdr:from>
    <xdr:to>
      <xdr:col>12</xdr:col>
      <xdr:colOff>183590</xdr:colOff>
      <xdr:row>50</xdr:row>
      <xdr:rowOff>50561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CCED00D-499B-4DD3-B737-905F73A69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159240</xdr:colOff>
      <xdr:row>37</xdr:row>
      <xdr:rowOff>51870</xdr:rowOff>
    </xdr:from>
    <xdr:to>
      <xdr:col>16</xdr:col>
      <xdr:colOff>130004</xdr:colOff>
      <xdr:row>50</xdr:row>
      <xdr:rowOff>50561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DB8EACA-3C8A-4B2E-989C-5E9DC6B28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3465B-5F86-4433-8FE4-8E078DD19BDD}">
  <dimension ref="B2:AG49"/>
  <sheetViews>
    <sheetView tabSelected="1" zoomScale="40" zoomScaleNormal="40" workbookViewId="0">
      <selection activeCell="B2" sqref="B2"/>
    </sheetView>
  </sheetViews>
  <sheetFormatPr defaultRowHeight="18.75" x14ac:dyDescent="0.4"/>
  <sheetData>
    <row r="2" spans="2:30" x14ac:dyDescent="0.4">
      <c r="B2" s="1" t="s">
        <v>0</v>
      </c>
    </row>
    <row r="4" spans="2:30" x14ac:dyDescent="0.4">
      <c r="B4" s="2" t="s">
        <v>1</v>
      </c>
      <c r="S4" s="3" t="s">
        <v>2</v>
      </c>
    </row>
    <row r="6" spans="2:30" x14ac:dyDescent="0.4">
      <c r="B6" s="2" t="s">
        <v>3</v>
      </c>
      <c r="C6" s="4"/>
      <c r="S6" t="s">
        <v>4</v>
      </c>
      <c r="AA6" t="s">
        <v>5</v>
      </c>
    </row>
    <row r="7" spans="2:30" x14ac:dyDescent="0.4">
      <c r="C7" t="s">
        <v>4</v>
      </c>
      <c r="I7" t="s">
        <v>5</v>
      </c>
      <c r="T7">
        <v>1</v>
      </c>
      <c r="U7">
        <v>2</v>
      </c>
      <c r="V7" s="5" t="s">
        <v>6</v>
      </c>
      <c r="AB7">
        <v>1</v>
      </c>
      <c r="AC7">
        <v>2</v>
      </c>
      <c r="AD7" s="5" t="s">
        <v>6</v>
      </c>
    </row>
    <row r="8" spans="2:30" x14ac:dyDescent="0.4">
      <c r="C8" s="6"/>
      <c r="D8" s="6">
        <v>1</v>
      </c>
      <c r="E8" s="6">
        <v>2</v>
      </c>
      <c r="F8" s="7" t="s">
        <v>6</v>
      </c>
      <c r="G8" s="8" t="s">
        <v>7</v>
      </c>
      <c r="I8" s="6"/>
      <c r="J8" s="6">
        <v>1</v>
      </c>
      <c r="K8" s="6">
        <v>2</v>
      </c>
      <c r="L8" s="7" t="s">
        <v>8</v>
      </c>
      <c r="M8" s="8" t="s">
        <v>7</v>
      </c>
      <c r="S8" t="s">
        <v>3</v>
      </c>
      <c r="T8">
        <v>43.659043659043661</v>
      </c>
      <c r="U8">
        <v>34.927234927234927</v>
      </c>
      <c r="V8">
        <v>21.413721413721415</v>
      </c>
      <c r="AA8" t="s">
        <v>3</v>
      </c>
      <c r="AB8">
        <v>3.1746031746031744</v>
      </c>
      <c r="AC8">
        <v>9.1269841269841265</v>
      </c>
      <c r="AD8">
        <v>87.698412698412696</v>
      </c>
    </row>
    <row r="9" spans="2:30" x14ac:dyDescent="0.4">
      <c r="C9" s="6" t="s">
        <v>9</v>
      </c>
      <c r="D9" s="6">
        <v>210</v>
      </c>
      <c r="E9" s="6">
        <v>168</v>
      </c>
      <c r="F9" s="6">
        <v>103</v>
      </c>
      <c r="G9" s="6">
        <f>SUM(D9:F9)</f>
        <v>481</v>
      </c>
      <c r="I9" s="6" t="s">
        <v>9</v>
      </c>
      <c r="J9" s="6">
        <v>8</v>
      </c>
      <c r="K9" s="6">
        <v>23</v>
      </c>
      <c r="L9" s="6">
        <v>221</v>
      </c>
      <c r="M9" s="6">
        <f>SUM(J9:L9)</f>
        <v>252</v>
      </c>
      <c r="T9">
        <v>46.689895470383277</v>
      </c>
      <c r="U9">
        <v>33.797909407665507</v>
      </c>
      <c r="V9">
        <v>19.512195121951219</v>
      </c>
      <c r="AB9">
        <v>7.2727272727272725</v>
      </c>
      <c r="AC9">
        <v>13.333333333333334</v>
      </c>
      <c r="AD9">
        <v>79.393939393939391</v>
      </c>
    </row>
    <row r="10" spans="2:30" x14ac:dyDescent="0.4">
      <c r="C10" s="6" t="s">
        <v>10</v>
      </c>
      <c r="D10" s="6">
        <v>134</v>
      </c>
      <c r="E10" s="6">
        <v>97</v>
      </c>
      <c r="F10" s="6">
        <v>56</v>
      </c>
      <c r="G10" s="6">
        <f t="shared" ref="G10:G11" si="0">SUM(D10:F10)</f>
        <v>287</v>
      </c>
      <c r="I10" s="6" t="s">
        <v>10</v>
      </c>
      <c r="J10" s="6">
        <v>12</v>
      </c>
      <c r="K10" s="6">
        <v>22</v>
      </c>
      <c r="L10" s="6">
        <v>131</v>
      </c>
      <c r="M10" s="6">
        <f t="shared" ref="M10:M11" si="1">SUM(J10:L10)</f>
        <v>165</v>
      </c>
      <c r="T10">
        <v>87.37373737373737</v>
      </c>
      <c r="U10">
        <v>10.606060606060606</v>
      </c>
      <c r="V10">
        <v>2.0202020202020203</v>
      </c>
      <c r="AB10">
        <v>5.833333333333333</v>
      </c>
      <c r="AC10">
        <v>3.75</v>
      </c>
      <c r="AD10">
        <v>90.416666666666671</v>
      </c>
    </row>
    <row r="11" spans="2:30" x14ac:dyDescent="0.4">
      <c r="C11" s="6" t="s">
        <v>11</v>
      </c>
      <c r="D11" s="6">
        <v>173</v>
      </c>
      <c r="E11" s="6">
        <v>21</v>
      </c>
      <c r="F11" s="6">
        <v>4</v>
      </c>
      <c r="G11" s="6">
        <f t="shared" si="0"/>
        <v>198</v>
      </c>
      <c r="I11" s="6" t="s">
        <v>11</v>
      </c>
      <c r="J11" s="6">
        <v>14</v>
      </c>
      <c r="K11" s="6">
        <v>9</v>
      </c>
      <c r="L11" s="6">
        <v>217</v>
      </c>
      <c r="M11" s="6">
        <f t="shared" si="1"/>
        <v>240</v>
      </c>
      <c r="S11" t="s">
        <v>12</v>
      </c>
      <c r="T11">
        <v>54.931714719271618</v>
      </c>
      <c r="U11">
        <v>30.804248861911987</v>
      </c>
      <c r="V11">
        <v>14.264036418816389</v>
      </c>
      <c r="AA11" t="s">
        <v>12</v>
      </c>
      <c r="AB11">
        <v>25.483870967741932</v>
      </c>
      <c r="AC11">
        <v>11.612903225806452</v>
      </c>
      <c r="AD11">
        <v>62.903225806451616</v>
      </c>
    </row>
    <row r="12" spans="2:30" x14ac:dyDescent="0.4">
      <c r="T12">
        <v>82.35294117647058</v>
      </c>
      <c r="U12">
        <v>10.457516339869281</v>
      </c>
      <c r="V12">
        <v>7.18954248366013</v>
      </c>
      <c r="AB12">
        <v>16.402116402116402</v>
      </c>
      <c r="AC12">
        <v>10.052910052910052</v>
      </c>
      <c r="AD12">
        <v>73.544973544973544</v>
      </c>
    </row>
    <row r="13" spans="2:30" x14ac:dyDescent="0.4">
      <c r="T13">
        <v>94.819277108433724</v>
      </c>
      <c r="U13">
        <v>3.975903614457831</v>
      </c>
      <c r="V13">
        <v>1.2048192771084338</v>
      </c>
      <c r="AB13">
        <v>24.096385542168676</v>
      </c>
      <c r="AC13">
        <v>12.650602409638553</v>
      </c>
      <c r="AD13">
        <v>63.253012048192772</v>
      </c>
    </row>
    <row r="14" spans="2:30" x14ac:dyDescent="0.4">
      <c r="B14" s="2" t="s">
        <v>12</v>
      </c>
    </row>
    <row r="15" spans="2:30" x14ac:dyDescent="0.4">
      <c r="C15" t="s">
        <v>4</v>
      </c>
      <c r="I15" t="s">
        <v>5</v>
      </c>
      <c r="S15" t="s">
        <v>13</v>
      </c>
      <c r="AA15" t="s">
        <v>13</v>
      </c>
    </row>
    <row r="16" spans="2:30" x14ac:dyDescent="0.4">
      <c r="C16" s="6"/>
      <c r="D16" s="6">
        <v>1</v>
      </c>
      <c r="E16" s="6">
        <v>2</v>
      </c>
      <c r="F16" s="7" t="s">
        <v>6</v>
      </c>
      <c r="G16" s="8" t="s">
        <v>7</v>
      </c>
      <c r="I16" s="6"/>
      <c r="J16" s="6">
        <v>1</v>
      </c>
      <c r="K16" s="6">
        <v>2</v>
      </c>
      <c r="L16" s="7" t="s">
        <v>6</v>
      </c>
      <c r="M16" s="8" t="s">
        <v>7</v>
      </c>
    </row>
    <row r="17" spans="2:31" ht="19.5" x14ac:dyDescent="0.4">
      <c r="C17" s="6" t="s">
        <v>9</v>
      </c>
      <c r="D17" s="9">
        <v>362</v>
      </c>
      <c r="E17" s="9">
        <v>203</v>
      </c>
      <c r="F17" s="9">
        <v>94</v>
      </c>
      <c r="G17" s="9">
        <v>659</v>
      </c>
      <c r="I17" s="6" t="s">
        <v>9</v>
      </c>
      <c r="J17" s="6">
        <v>79</v>
      </c>
      <c r="K17" s="6">
        <v>36</v>
      </c>
      <c r="L17" s="6">
        <v>195</v>
      </c>
      <c r="M17" s="6">
        <f>SUM(J17:L17)</f>
        <v>310</v>
      </c>
      <c r="S17" t="s">
        <v>14</v>
      </c>
      <c r="T17">
        <v>1</v>
      </c>
      <c r="U17">
        <v>2</v>
      </c>
      <c r="V17" s="5" t="s">
        <v>6</v>
      </c>
      <c r="W17" t="s">
        <v>15</v>
      </c>
      <c r="AA17" t="s">
        <v>14</v>
      </c>
      <c r="AB17">
        <v>1</v>
      </c>
      <c r="AC17">
        <v>2</v>
      </c>
      <c r="AD17" s="5" t="s">
        <v>6</v>
      </c>
      <c r="AE17" t="s">
        <v>15</v>
      </c>
    </row>
    <row r="18" spans="2:31" ht="20.25" thickBot="1" x14ac:dyDescent="0.45">
      <c r="C18" s="6" t="s">
        <v>10</v>
      </c>
      <c r="D18" s="9">
        <v>126</v>
      </c>
      <c r="E18" s="9">
        <v>16</v>
      </c>
      <c r="F18" s="9">
        <v>11</v>
      </c>
      <c r="G18" s="9">
        <v>153</v>
      </c>
      <c r="I18" s="6" t="s">
        <v>10</v>
      </c>
      <c r="J18" s="6">
        <v>31</v>
      </c>
      <c r="K18" s="6">
        <v>19</v>
      </c>
      <c r="L18" s="6">
        <v>139</v>
      </c>
      <c r="M18" s="6">
        <f t="shared" ref="M18:M19" si="2">SUM(J18:L18)</f>
        <v>189</v>
      </c>
      <c r="S18" t="s">
        <v>3</v>
      </c>
      <c r="T18" s="10"/>
      <c r="U18" s="10"/>
      <c r="V18" s="10"/>
      <c r="W18" s="10"/>
      <c r="AA18" t="s">
        <v>3</v>
      </c>
      <c r="AB18" s="10"/>
      <c r="AC18" s="10"/>
      <c r="AD18" s="10"/>
      <c r="AE18" s="10"/>
    </row>
    <row r="19" spans="2:31" ht="19.5" x14ac:dyDescent="0.4">
      <c r="C19" s="6" t="s">
        <v>11</v>
      </c>
      <c r="D19" s="9">
        <v>787</v>
      </c>
      <c r="E19" s="9">
        <v>33</v>
      </c>
      <c r="F19" s="9">
        <v>10</v>
      </c>
      <c r="G19" s="9">
        <v>830</v>
      </c>
      <c r="I19" s="6" t="s">
        <v>11</v>
      </c>
      <c r="J19" s="6">
        <v>40</v>
      </c>
      <c r="K19" s="6">
        <v>21</v>
      </c>
      <c r="L19" s="6">
        <v>105</v>
      </c>
      <c r="M19" s="6">
        <f t="shared" si="2"/>
        <v>166</v>
      </c>
      <c r="S19" t="s">
        <v>16</v>
      </c>
      <c r="T19">
        <v>3</v>
      </c>
      <c r="U19">
        <v>3</v>
      </c>
      <c r="V19">
        <v>3</v>
      </c>
      <c r="W19">
        <v>9</v>
      </c>
      <c r="AA19" t="s">
        <v>16</v>
      </c>
      <c r="AB19">
        <v>3</v>
      </c>
      <c r="AC19">
        <v>3</v>
      </c>
      <c r="AD19">
        <v>3</v>
      </c>
      <c r="AE19">
        <v>9</v>
      </c>
    </row>
    <row r="20" spans="2:31" x14ac:dyDescent="0.4">
      <c r="S20" t="s">
        <v>15</v>
      </c>
      <c r="T20">
        <v>177.72267650316431</v>
      </c>
      <c r="U20">
        <v>79.331204940961044</v>
      </c>
      <c r="V20">
        <v>42.946118555874655</v>
      </c>
      <c r="W20">
        <v>300</v>
      </c>
      <c r="AA20" t="s">
        <v>15</v>
      </c>
      <c r="AB20">
        <v>16.28066378066378</v>
      </c>
      <c r="AC20">
        <v>26.210317460317462</v>
      </c>
      <c r="AD20">
        <v>257.50901875901877</v>
      </c>
      <c r="AE20">
        <v>300</v>
      </c>
    </row>
    <row r="21" spans="2:31" x14ac:dyDescent="0.4">
      <c r="S21" t="s">
        <v>17</v>
      </c>
      <c r="T21">
        <v>59.240892167721434</v>
      </c>
      <c r="U21">
        <v>26.443734980320347</v>
      </c>
      <c r="V21">
        <v>14.315372851958218</v>
      </c>
      <c r="W21">
        <v>33.333333333333336</v>
      </c>
      <c r="AA21" t="s">
        <v>17</v>
      </c>
      <c r="AB21">
        <v>5.4268879268879262</v>
      </c>
      <c r="AC21">
        <v>8.7367724867724874</v>
      </c>
      <c r="AD21">
        <v>85.836339586339591</v>
      </c>
      <c r="AE21">
        <v>33.333333333333336</v>
      </c>
    </row>
    <row r="22" spans="2:31" x14ac:dyDescent="0.4">
      <c r="B22" s="2" t="s">
        <v>18</v>
      </c>
      <c r="S22" t="s">
        <v>19</v>
      </c>
      <c r="T22">
        <v>595.88925021481555</v>
      </c>
      <c r="U22">
        <v>188.44279122110038</v>
      </c>
      <c r="V22">
        <v>114.28236989612464</v>
      </c>
      <c r="W22">
        <v>629.78522449335992</v>
      </c>
      <c r="AA22" t="s">
        <v>19</v>
      </c>
      <c r="AB22">
        <v>4.3225536822217876</v>
      </c>
      <c r="AC22">
        <v>23.074268287561921</v>
      </c>
      <c r="AD22">
        <v>32.975616338260672</v>
      </c>
      <c r="AE22">
        <v>1567.7154219412741</v>
      </c>
    </row>
    <row r="24" spans="2:31" ht="19.5" thickBot="1" x14ac:dyDescent="0.45">
      <c r="B24" s="4" t="s">
        <v>3</v>
      </c>
      <c r="S24" t="s">
        <v>12</v>
      </c>
      <c r="T24" s="10"/>
      <c r="U24" s="10"/>
      <c r="V24" s="10"/>
      <c r="W24" s="10"/>
      <c r="AA24" t="s">
        <v>12</v>
      </c>
      <c r="AB24" s="10"/>
      <c r="AC24" s="10"/>
      <c r="AD24" s="10"/>
      <c r="AE24" s="10"/>
    </row>
    <row r="25" spans="2:31" x14ac:dyDescent="0.4">
      <c r="C25" t="s">
        <v>4</v>
      </c>
      <c r="F25" t="s">
        <v>5</v>
      </c>
      <c r="S25" t="s">
        <v>16</v>
      </c>
      <c r="T25">
        <v>3</v>
      </c>
      <c r="U25">
        <v>3</v>
      </c>
      <c r="V25">
        <v>3</v>
      </c>
      <c r="W25">
        <v>9</v>
      </c>
      <c r="AA25" t="s">
        <v>16</v>
      </c>
      <c r="AB25">
        <v>3</v>
      </c>
      <c r="AC25">
        <v>3</v>
      </c>
      <c r="AD25">
        <v>3</v>
      </c>
      <c r="AE25">
        <v>9</v>
      </c>
    </row>
    <row r="26" spans="2:31" x14ac:dyDescent="0.4">
      <c r="B26" s="5"/>
      <c r="C26">
        <v>1</v>
      </c>
      <c r="D26">
        <v>2</v>
      </c>
      <c r="E26" s="5" t="s">
        <v>6</v>
      </c>
      <c r="F26">
        <v>1</v>
      </c>
      <c r="G26">
        <v>2</v>
      </c>
      <c r="H26" s="5" t="s">
        <v>6</v>
      </c>
      <c r="J26" s="11" t="s">
        <v>20</v>
      </c>
      <c r="K26" s="11"/>
      <c r="L26" s="12">
        <v>1</v>
      </c>
      <c r="M26" s="12">
        <v>2</v>
      </c>
      <c r="N26" s="12" t="s">
        <v>8</v>
      </c>
      <c r="S26" t="s">
        <v>15</v>
      </c>
      <c r="T26">
        <v>232.10393300417593</v>
      </c>
      <c r="U26">
        <v>45.237668816239093</v>
      </c>
      <c r="V26">
        <v>22.658398179584953</v>
      </c>
      <c r="W26">
        <v>299.99999999999989</v>
      </c>
      <c r="AA26" t="s">
        <v>15</v>
      </c>
      <c r="AB26">
        <v>65.982372912027017</v>
      </c>
      <c r="AC26">
        <v>34.316415688355058</v>
      </c>
      <c r="AD26">
        <v>199.70121139961793</v>
      </c>
      <c r="AE26">
        <v>300</v>
      </c>
    </row>
    <row r="27" spans="2:31" x14ac:dyDescent="0.4">
      <c r="B27" t="s">
        <v>9</v>
      </c>
      <c r="C27" s="13">
        <f t="shared" ref="C27:E29" si="3">D9/$G9*100</f>
        <v>43.659043659043661</v>
      </c>
      <c r="D27" s="14">
        <f t="shared" si="3"/>
        <v>34.927234927234927</v>
      </c>
      <c r="E27" s="15">
        <f t="shared" si="3"/>
        <v>21.413721413721415</v>
      </c>
      <c r="F27" s="13">
        <f t="shared" ref="F27:H29" si="4">J9/$M9*100</f>
        <v>3.1746031746031744</v>
      </c>
      <c r="G27" s="14">
        <f t="shared" si="4"/>
        <v>9.1269841269841265</v>
      </c>
      <c r="H27" s="15">
        <f t="shared" si="4"/>
        <v>87.698412698412696</v>
      </c>
      <c r="J27" s="4" t="s">
        <v>4</v>
      </c>
      <c r="K27" s="4" t="s">
        <v>3</v>
      </c>
      <c r="L27">
        <f>C30</f>
        <v>59.240892167721434</v>
      </c>
      <c r="M27">
        <f>D30</f>
        <v>26.443734980320347</v>
      </c>
      <c r="N27">
        <f>E30</f>
        <v>14.315372851958218</v>
      </c>
      <c r="S27" t="s">
        <v>17</v>
      </c>
      <c r="T27">
        <v>77.367977668058643</v>
      </c>
      <c r="U27">
        <v>15.079222938746364</v>
      </c>
      <c r="V27">
        <v>7.5527993931949844</v>
      </c>
      <c r="W27">
        <v>33.333333333333321</v>
      </c>
      <c r="AA27" t="s">
        <v>17</v>
      </c>
      <c r="AB27">
        <v>21.994124304009006</v>
      </c>
      <c r="AC27">
        <v>11.438805229451686</v>
      </c>
      <c r="AD27">
        <v>66.567070466539306</v>
      </c>
      <c r="AE27">
        <v>33.333333333333336</v>
      </c>
    </row>
    <row r="28" spans="2:31" x14ac:dyDescent="0.4">
      <c r="B28" t="s">
        <v>10</v>
      </c>
      <c r="C28" s="16">
        <f t="shared" si="3"/>
        <v>46.689895470383277</v>
      </c>
      <c r="D28">
        <f t="shared" si="3"/>
        <v>33.797909407665507</v>
      </c>
      <c r="E28" s="17">
        <f t="shared" si="3"/>
        <v>19.512195121951219</v>
      </c>
      <c r="F28" s="16">
        <f t="shared" si="4"/>
        <v>7.2727272727272725</v>
      </c>
      <c r="G28">
        <f t="shared" si="4"/>
        <v>13.333333333333334</v>
      </c>
      <c r="H28" s="17">
        <f t="shared" si="4"/>
        <v>79.393939393939391</v>
      </c>
      <c r="K28" s="4" t="s">
        <v>12</v>
      </c>
      <c r="L28">
        <f>C42</f>
        <v>77.367977668058643</v>
      </c>
      <c r="M28">
        <f>D42</f>
        <v>15.079222938746364</v>
      </c>
      <c r="N28">
        <f>E42</f>
        <v>7.5527993931949844</v>
      </c>
      <c r="S28" t="s">
        <v>19</v>
      </c>
      <c r="T28">
        <v>416.39180422247227</v>
      </c>
      <c r="U28">
        <v>195.96015609372711</v>
      </c>
      <c r="V28">
        <v>42.734754775313334</v>
      </c>
      <c r="W28">
        <v>1265.1085706061849</v>
      </c>
      <c r="AA28" t="s">
        <v>19</v>
      </c>
      <c r="AB28">
        <v>23.934193232666416</v>
      </c>
      <c r="AC28">
        <v>1.7097339793024768</v>
      </c>
      <c r="AD28">
        <v>36.548936132744316</v>
      </c>
      <c r="AE28">
        <v>657.70920563920617</v>
      </c>
    </row>
    <row r="29" spans="2:31" x14ac:dyDescent="0.4">
      <c r="B29" t="s">
        <v>11</v>
      </c>
      <c r="C29" s="18">
        <f t="shared" si="3"/>
        <v>87.37373737373737</v>
      </c>
      <c r="D29" s="19">
        <f t="shared" si="3"/>
        <v>10.606060606060606</v>
      </c>
      <c r="E29" s="20">
        <f t="shared" si="3"/>
        <v>2.0202020202020203</v>
      </c>
      <c r="F29" s="18">
        <f t="shared" si="4"/>
        <v>5.833333333333333</v>
      </c>
      <c r="G29" s="19">
        <f t="shared" si="4"/>
        <v>3.75</v>
      </c>
      <c r="H29" s="20">
        <f t="shared" si="4"/>
        <v>90.416666666666671</v>
      </c>
      <c r="J29" s="4" t="s">
        <v>5</v>
      </c>
      <c r="K29" s="4" t="s">
        <v>3</v>
      </c>
      <c r="L29">
        <f>F30</f>
        <v>5.4268879268879262</v>
      </c>
      <c r="M29">
        <f>G30</f>
        <v>8.7367724867724874</v>
      </c>
      <c r="N29">
        <f>H30</f>
        <v>85.836339586339591</v>
      </c>
    </row>
    <row r="30" spans="2:31" ht="19.5" thickBot="1" x14ac:dyDescent="0.45">
      <c r="B30" s="21" t="s">
        <v>21</v>
      </c>
      <c r="C30" s="21">
        <f>AVERAGE(C27:C29)</f>
        <v>59.240892167721434</v>
      </c>
      <c r="D30" s="21">
        <f t="shared" ref="D30:H30" si="5">AVERAGE(D27:D29)</f>
        <v>26.443734980320347</v>
      </c>
      <c r="E30" s="21">
        <f t="shared" si="5"/>
        <v>14.315372851958218</v>
      </c>
      <c r="F30" s="21">
        <f t="shared" si="5"/>
        <v>5.4268879268879262</v>
      </c>
      <c r="G30" s="21">
        <f>AVERAGE(G27:G29)</f>
        <v>8.7367724867724874</v>
      </c>
      <c r="H30" s="21">
        <f t="shared" si="5"/>
        <v>85.836339586339591</v>
      </c>
      <c r="K30" s="4" t="s">
        <v>12</v>
      </c>
      <c r="L30">
        <f>F42</f>
        <v>21.994124304009006</v>
      </c>
      <c r="M30">
        <f>G42</f>
        <v>11.438805229451686</v>
      </c>
      <c r="N30">
        <f>H42</f>
        <v>66.567070466539306</v>
      </c>
      <c r="S30" s="10" t="s">
        <v>15</v>
      </c>
      <c r="T30" s="10"/>
      <c r="U30" s="10"/>
      <c r="V30" s="10"/>
      <c r="AA30" s="10" t="s">
        <v>15</v>
      </c>
      <c r="AB30" s="10"/>
      <c r="AC30" s="10"/>
      <c r="AD30" s="10"/>
    </row>
    <row r="31" spans="2:31" x14ac:dyDescent="0.4">
      <c r="B31" t="s">
        <v>22</v>
      </c>
      <c r="C31">
        <f>STDEV(C27:C29)</f>
        <v>24.410842882104983</v>
      </c>
      <c r="D31">
        <f t="shared" ref="D31:E31" si="6">STDEV(D27:D29)</f>
        <v>13.727446638799963</v>
      </c>
      <c r="E31">
        <f t="shared" si="6"/>
        <v>10.690293255852461</v>
      </c>
      <c r="F31">
        <f>STDEV(F27:F29)</f>
        <v>2.0790751987895453</v>
      </c>
      <c r="G31">
        <f>STDEV(G27:G29)</f>
        <v>4.8035682869677121</v>
      </c>
      <c r="H31">
        <f>STDEV(H27:H29)</f>
        <v>5.7424399290075883</v>
      </c>
      <c r="K31" s="4"/>
      <c r="S31" t="s">
        <v>16</v>
      </c>
      <c r="T31">
        <v>6</v>
      </c>
      <c r="U31">
        <v>6</v>
      </c>
      <c r="V31">
        <v>6</v>
      </c>
      <c r="AA31" t="s">
        <v>16</v>
      </c>
      <c r="AB31">
        <v>6</v>
      </c>
      <c r="AC31">
        <v>6</v>
      </c>
      <c r="AD31">
        <v>6</v>
      </c>
    </row>
    <row r="32" spans="2:31" x14ac:dyDescent="0.4">
      <c r="B32" t="s">
        <v>23</v>
      </c>
      <c r="C32">
        <f>_xlfn.STDEV.P(C27:C29)</f>
        <v>19.931369750802627</v>
      </c>
      <c r="D32">
        <f t="shared" ref="D32:E32" si="7">_xlfn.STDEV.P(D27:D29)</f>
        <v>11.208413245447973</v>
      </c>
      <c r="E32">
        <f t="shared" si="7"/>
        <v>8.7285878925182629</v>
      </c>
      <c r="F32">
        <f>_xlfn.STDEV.P(F27:F29)</f>
        <v>1.6975577913032966</v>
      </c>
      <c r="G32">
        <f>_xlfn.STDEV.P(G27:G29)</f>
        <v>3.9220970825619919</v>
      </c>
      <c r="H32">
        <f>_xlfn.STDEV.P(H27:H29)</f>
        <v>4.6886825682175495</v>
      </c>
      <c r="J32" s="22" t="s">
        <v>24</v>
      </c>
      <c r="K32" s="22"/>
      <c r="L32" s="23">
        <v>1</v>
      </c>
      <c r="M32" s="23">
        <v>2</v>
      </c>
      <c r="N32" s="23" t="s">
        <v>8</v>
      </c>
      <c r="S32" t="s">
        <v>15</v>
      </c>
      <c r="T32">
        <v>409.82660950734021</v>
      </c>
      <c r="U32">
        <v>124.56887375720014</v>
      </c>
      <c r="V32">
        <v>65.604516735459612</v>
      </c>
      <c r="AA32" t="s">
        <v>15</v>
      </c>
      <c r="AB32">
        <v>82.263036692690804</v>
      </c>
      <c r="AC32">
        <v>60.52673314867252</v>
      </c>
      <c r="AD32">
        <v>457.2102301586367</v>
      </c>
    </row>
    <row r="33" spans="2:33" x14ac:dyDescent="0.4">
      <c r="B33" s="24" t="s">
        <v>25</v>
      </c>
      <c r="C33" s="24">
        <f>C32/SQRT(3)</f>
        <v>11.507381690943861</v>
      </c>
      <c r="D33" s="24">
        <f t="shared" ref="D33:E33" si="8">D32/SQRT(3)</f>
        <v>6.4711804044479546</v>
      </c>
      <c r="E33" s="24">
        <f t="shared" si="8"/>
        <v>5.0394525693907273</v>
      </c>
      <c r="F33" s="24">
        <f>F32/SQRT(3)</f>
        <v>0.98008544777390494</v>
      </c>
      <c r="G33" s="24">
        <f>G32/SQRT(3)</f>
        <v>2.264423806405012</v>
      </c>
      <c r="H33" s="24">
        <f>H32/SQRT(3)</f>
        <v>2.7070121429051084</v>
      </c>
      <c r="J33" s="4" t="s">
        <v>4</v>
      </c>
      <c r="K33" s="4" t="s">
        <v>3</v>
      </c>
      <c r="L33">
        <f>C33</f>
        <v>11.507381690943861</v>
      </c>
      <c r="M33">
        <f>D33</f>
        <v>6.4711804044479546</v>
      </c>
      <c r="N33">
        <f>E33</f>
        <v>5.0394525693907273</v>
      </c>
      <c r="S33" t="s">
        <v>17</v>
      </c>
      <c r="T33">
        <v>68.304434917890035</v>
      </c>
      <c r="U33">
        <v>20.76147895953336</v>
      </c>
      <c r="V33">
        <v>10.9340861225766</v>
      </c>
      <c r="AA33" t="s">
        <v>17</v>
      </c>
      <c r="AB33">
        <v>13.710506115448466</v>
      </c>
      <c r="AC33">
        <v>10.087788858112086</v>
      </c>
      <c r="AD33">
        <v>76.201705026439456</v>
      </c>
    </row>
    <row r="34" spans="2:33" x14ac:dyDescent="0.4">
      <c r="K34" t="s">
        <v>12</v>
      </c>
      <c r="L34">
        <f>C45</f>
        <v>9.6193301247767913</v>
      </c>
      <c r="M34">
        <f>D45</f>
        <v>6.5989924499245785</v>
      </c>
      <c r="N34">
        <f>E45</f>
        <v>3.0816573742536422</v>
      </c>
      <c r="S34" t="s">
        <v>19</v>
      </c>
      <c r="T34">
        <v>503.48979039587721</v>
      </c>
      <c r="U34">
        <v>192.50681910885496</v>
      </c>
      <c r="V34">
        <v>76.526569804125913</v>
      </c>
      <c r="AA34" t="s">
        <v>19</v>
      </c>
      <c r="AB34">
        <v>93.644695118576507</v>
      </c>
      <c r="AC34">
        <v>12.103895189498894</v>
      </c>
      <c r="AD34">
        <v>139.2012407117887</v>
      </c>
    </row>
    <row r="35" spans="2:33" x14ac:dyDescent="0.4">
      <c r="J35" s="4" t="s">
        <v>5</v>
      </c>
      <c r="K35" s="4" t="s">
        <v>3</v>
      </c>
      <c r="L35">
        <f>F33</f>
        <v>0.98008544777390494</v>
      </c>
      <c r="M35">
        <f>G33</f>
        <v>2.264423806405012</v>
      </c>
      <c r="N35">
        <f>H33</f>
        <v>2.7070121429051084</v>
      </c>
    </row>
    <row r="36" spans="2:33" x14ac:dyDescent="0.4">
      <c r="B36" t="s">
        <v>12</v>
      </c>
      <c r="K36" t="s">
        <v>12</v>
      </c>
      <c r="L36">
        <f>F45</f>
        <v>2.3062327738671993</v>
      </c>
      <c r="M36">
        <f>G45</f>
        <v>0.61639344925902584</v>
      </c>
      <c r="N36">
        <f>H45</f>
        <v>2.8499097893225525</v>
      </c>
    </row>
    <row r="37" spans="2:33" ht="19.5" thickBot="1" x14ac:dyDescent="0.45">
      <c r="C37" t="s">
        <v>4</v>
      </c>
      <c r="F37" t="s">
        <v>5</v>
      </c>
      <c r="S37" t="s">
        <v>26</v>
      </c>
      <c r="AA37" t="s">
        <v>26</v>
      </c>
    </row>
    <row r="38" spans="2:33" x14ac:dyDescent="0.4">
      <c r="B38" s="5"/>
      <c r="C38">
        <v>1</v>
      </c>
      <c r="D38">
        <v>2</v>
      </c>
      <c r="E38" s="5" t="s">
        <v>6</v>
      </c>
      <c r="F38">
        <v>1</v>
      </c>
      <c r="G38">
        <v>2</v>
      </c>
      <c r="H38" s="5" t="s">
        <v>6</v>
      </c>
      <c r="S38" s="25" t="s">
        <v>27</v>
      </c>
      <c r="T38" s="25" t="s">
        <v>28</v>
      </c>
      <c r="U38" s="25" t="s">
        <v>29</v>
      </c>
      <c r="V38" s="25" t="s">
        <v>19</v>
      </c>
      <c r="W38" s="25" t="s">
        <v>30</v>
      </c>
      <c r="X38" s="25" t="s">
        <v>31</v>
      </c>
      <c r="Y38" s="25" t="s">
        <v>32</v>
      </c>
      <c r="AA38" s="25" t="s">
        <v>27</v>
      </c>
      <c r="AB38" s="25" t="s">
        <v>28</v>
      </c>
      <c r="AC38" s="25" t="s">
        <v>29</v>
      </c>
      <c r="AD38" s="25" t="s">
        <v>19</v>
      </c>
      <c r="AE38" s="25" t="s">
        <v>30</v>
      </c>
      <c r="AF38" s="25" t="s">
        <v>31</v>
      </c>
      <c r="AG38" s="25" t="s">
        <v>32</v>
      </c>
    </row>
    <row r="39" spans="2:33" x14ac:dyDescent="0.4">
      <c r="B39" t="s">
        <v>9</v>
      </c>
      <c r="C39" s="13">
        <f t="shared" ref="C39:E41" si="9">D17/$G17*100</f>
        <v>54.931714719271618</v>
      </c>
      <c r="D39" s="14">
        <f t="shared" si="9"/>
        <v>30.804248861911987</v>
      </c>
      <c r="E39" s="15">
        <f t="shared" si="9"/>
        <v>14.264036418816389</v>
      </c>
      <c r="F39" s="14">
        <f t="shared" ref="F39:H41" si="10">J17/$M17*100</f>
        <v>25.483870967741932</v>
      </c>
      <c r="G39" s="14">
        <f t="shared" si="10"/>
        <v>11.612903225806452</v>
      </c>
      <c r="H39" s="15">
        <f t="shared" si="10"/>
        <v>62.903225806451616</v>
      </c>
      <c r="S39" t="s">
        <v>33</v>
      </c>
      <c r="T39">
        <v>0</v>
      </c>
      <c r="U39">
        <v>1</v>
      </c>
      <c r="V39">
        <v>0</v>
      </c>
      <c r="W39">
        <v>0</v>
      </c>
      <c r="X39">
        <v>1</v>
      </c>
      <c r="Y39">
        <v>4.7472253467225149</v>
      </c>
      <c r="AA39" t="s">
        <v>33</v>
      </c>
      <c r="AB39">
        <v>-3.637978807091713E-12</v>
      </c>
      <c r="AC39">
        <v>1</v>
      </c>
      <c r="AD39">
        <v>-3.637978807091713E-12</v>
      </c>
      <c r="AE39">
        <v>-1.7809178085647172E-13</v>
      </c>
      <c r="AF39" t="e">
        <v>#NUM!</v>
      </c>
      <c r="AG39">
        <v>4.7472253467225149</v>
      </c>
    </row>
    <row r="40" spans="2:33" x14ac:dyDescent="0.4">
      <c r="B40" t="s">
        <v>10</v>
      </c>
      <c r="C40" s="16">
        <f t="shared" si="9"/>
        <v>82.35294117647058</v>
      </c>
      <c r="D40">
        <f t="shared" si="9"/>
        <v>10.457516339869281</v>
      </c>
      <c r="E40" s="17">
        <f t="shared" si="9"/>
        <v>7.18954248366013</v>
      </c>
      <c r="F40">
        <f t="shared" si="10"/>
        <v>16.402116402116402</v>
      </c>
      <c r="G40">
        <f t="shared" si="10"/>
        <v>10.052910052910052</v>
      </c>
      <c r="H40" s="17">
        <f t="shared" si="10"/>
        <v>73.544973544973544</v>
      </c>
      <c r="S40" t="s">
        <v>34</v>
      </c>
      <c r="T40">
        <v>11296.534464252069</v>
      </c>
      <c r="U40">
        <v>2</v>
      </c>
      <c r="V40">
        <v>5648.2672321260343</v>
      </c>
      <c r="W40">
        <v>21.812176625478969</v>
      </c>
      <c r="X40">
        <v>1.0080861072760603E-4</v>
      </c>
      <c r="Y40">
        <v>3.8852938346523942</v>
      </c>
      <c r="AA40" t="s">
        <v>34</v>
      </c>
      <c r="AB40">
        <v>16578.647865544524</v>
      </c>
      <c r="AC40">
        <v>2</v>
      </c>
      <c r="AD40">
        <v>8289.3239327722622</v>
      </c>
      <c r="AE40">
        <v>405.7913857018155</v>
      </c>
      <c r="AF40">
        <v>9.568502139058312E-12</v>
      </c>
      <c r="AG40">
        <v>3.8852938346523942</v>
      </c>
    </row>
    <row r="41" spans="2:33" x14ac:dyDescent="0.4">
      <c r="B41" t="s">
        <v>11</v>
      </c>
      <c r="C41" s="18">
        <f t="shared" si="9"/>
        <v>94.819277108433724</v>
      </c>
      <c r="D41" s="19">
        <f t="shared" si="9"/>
        <v>3.975903614457831</v>
      </c>
      <c r="E41" s="20">
        <f t="shared" si="9"/>
        <v>1.2048192771084338</v>
      </c>
      <c r="F41" s="19">
        <f t="shared" si="10"/>
        <v>24.096385542168676</v>
      </c>
      <c r="G41" s="19">
        <f t="shared" si="10"/>
        <v>12.650602409638553</v>
      </c>
      <c r="H41" s="20">
        <f t="shared" si="10"/>
        <v>63.253012048192772</v>
      </c>
      <c r="S41" t="s">
        <v>35</v>
      </c>
      <c r="T41">
        <v>755.21364369717503</v>
      </c>
      <c r="U41">
        <v>2</v>
      </c>
      <c r="V41">
        <v>377.60682184858751</v>
      </c>
      <c r="W41">
        <v>1.4582218501101147</v>
      </c>
      <c r="X41" s="26">
        <v>0.27107890121295325</v>
      </c>
      <c r="Y41">
        <v>3.8852938346523942</v>
      </c>
      <c r="AA41" t="s">
        <v>35</v>
      </c>
      <c r="AB41">
        <v>979.61855179380632</v>
      </c>
      <c r="AC41">
        <v>2</v>
      </c>
      <c r="AD41">
        <v>489.80927589690316</v>
      </c>
      <c r="AE41">
        <v>23.977876411609149</v>
      </c>
      <c r="AF41" s="26">
        <v>6.4283914287893164E-5</v>
      </c>
      <c r="AG41">
        <v>3.8852938346523942</v>
      </c>
    </row>
    <row r="42" spans="2:33" x14ac:dyDescent="0.4">
      <c r="B42" s="21" t="s">
        <v>20</v>
      </c>
      <c r="C42" s="21">
        <f t="shared" ref="C42:E42" si="11">AVERAGE(C39:C41)</f>
        <v>77.367977668058643</v>
      </c>
      <c r="D42" s="21">
        <f t="shared" si="11"/>
        <v>15.079222938746364</v>
      </c>
      <c r="E42" s="21">
        <f t="shared" si="11"/>
        <v>7.5527993931949844</v>
      </c>
      <c r="F42" s="21">
        <f>AVERAGE(F39:F41)</f>
        <v>21.994124304009006</v>
      </c>
      <c r="G42" s="21">
        <f>AVERAGE(G39:G41)</f>
        <v>11.438805229451686</v>
      </c>
      <c r="H42" s="21">
        <f>AVERAGE(H39:H41)</f>
        <v>66.567070466539306</v>
      </c>
      <c r="S42" t="s">
        <v>36</v>
      </c>
      <c r="T42">
        <v>3107.4022528471096</v>
      </c>
      <c r="U42">
        <v>12</v>
      </c>
      <c r="V42">
        <v>258.95018773725911</v>
      </c>
      <c r="AA42" t="s">
        <v>36</v>
      </c>
      <c r="AB42">
        <v>245.13060330551545</v>
      </c>
      <c r="AC42">
        <v>12</v>
      </c>
      <c r="AD42">
        <v>20.42755027545962</v>
      </c>
    </row>
    <row r="43" spans="2:33" x14ac:dyDescent="0.4">
      <c r="B43" t="s">
        <v>37</v>
      </c>
      <c r="C43">
        <f t="shared" ref="C43:E43" si="12">STDEV(C39:C41)</f>
        <v>20.405680685105121</v>
      </c>
      <c r="D43">
        <f t="shared" si="12"/>
        <v>13.998576931021493</v>
      </c>
      <c r="E43">
        <f t="shared" si="12"/>
        <v>6.5371824798848417</v>
      </c>
      <c r="F43">
        <f>STDEV(F39:F41)</f>
        <v>4.8922585001884782</v>
      </c>
      <c r="G43">
        <f>STDEV(G39:G41)</f>
        <v>1.3075679635500699</v>
      </c>
      <c r="H43">
        <f>STDEV(H39:H41)</f>
        <v>6.0455716133997051</v>
      </c>
    </row>
    <row r="44" spans="2:33" ht="19.5" thickBot="1" x14ac:dyDescent="0.45">
      <c r="B44" t="s">
        <v>23</v>
      </c>
      <c r="C44">
        <f>_xlfn.STDEV.P(C39:C41)</f>
        <v>16.661168510891269</v>
      </c>
      <c r="D44">
        <f t="shared" ref="D44:E44" si="13">_xlfn.STDEV.P(D39:D41)</f>
        <v>11.429790202032789</v>
      </c>
      <c r="E44">
        <f t="shared" si="13"/>
        <v>5.3375871437266067</v>
      </c>
      <c r="F44">
        <f>_xlfn.STDEV.P(F39:F41)</f>
        <v>3.994512338418494</v>
      </c>
      <c r="G44">
        <f>_xlfn.STDEV.P(G39:G41)</f>
        <v>1.0676247715692615</v>
      </c>
      <c r="H44">
        <f>_xlfn.STDEV.P(H39:H41)</f>
        <v>4.9361885520945759</v>
      </c>
      <c r="S44" s="27" t="s">
        <v>15</v>
      </c>
      <c r="T44" s="27">
        <v>15159.150360796353</v>
      </c>
      <c r="U44" s="27">
        <v>17</v>
      </c>
      <c r="V44" s="27"/>
      <c r="W44" s="27"/>
      <c r="X44" s="27"/>
      <c r="Y44" s="27"/>
      <c r="AA44" s="27" t="s">
        <v>15</v>
      </c>
      <c r="AB44" s="27">
        <v>17803.397020643843</v>
      </c>
      <c r="AC44" s="27">
        <v>17</v>
      </c>
      <c r="AD44" s="27"/>
      <c r="AE44" s="27"/>
      <c r="AF44" s="27"/>
      <c r="AG44" s="27"/>
    </row>
    <row r="45" spans="2:33" x14ac:dyDescent="0.4">
      <c r="B45" s="24" t="s">
        <v>25</v>
      </c>
      <c r="C45" s="24">
        <f>C44/SQRT(3)</f>
        <v>9.6193301247767913</v>
      </c>
      <c r="D45" s="24">
        <f>D44/SQRT(3)</f>
        <v>6.5989924499245785</v>
      </c>
      <c r="E45" s="24">
        <f t="shared" ref="D45:G45" si="14">E44/SQRT(3)</f>
        <v>3.0816573742536422</v>
      </c>
      <c r="F45" s="24">
        <f t="shared" si="14"/>
        <v>2.3062327738671993</v>
      </c>
      <c r="G45" s="24">
        <f t="shared" si="14"/>
        <v>0.61639344925902584</v>
      </c>
      <c r="H45" s="24">
        <f>H44/SQRT(3)</f>
        <v>2.8499097893225525</v>
      </c>
    </row>
    <row r="48" spans="2:33" x14ac:dyDescent="0.4">
      <c r="B48" s="28" t="s">
        <v>38</v>
      </c>
      <c r="C48" s="28">
        <f t="shared" ref="C48:H48" si="15">TTEST(C27:C29,C39:C41,2,2)</f>
        <v>0.37959671259642069</v>
      </c>
      <c r="D48" s="28">
        <f t="shared" si="15"/>
        <v>0.37220256635210353</v>
      </c>
      <c r="E48" s="28">
        <f t="shared" si="15"/>
        <v>0.40283216392587434</v>
      </c>
      <c r="F48" s="28">
        <f t="shared" si="15"/>
        <v>5.6990038287334033E-3</v>
      </c>
      <c r="G48" s="28">
        <f t="shared" si="15"/>
        <v>0.40040191298902522</v>
      </c>
      <c r="H48" s="28">
        <f t="shared" si="15"/>
        <v>1.6093454794735226E-2</v>
      </c>
    </row>
    <row r="49" spans="2:8" x14ac:dyDescent="0.4">
      <c r="B49" s="28"/>
      <c r="C49" s="29" t="s">
        <v>39</v>
      </c>
      <c r="D49" s="29" t="s">
        <v>39</v>
      </c>
      <c r="E49" s="29" t="s">
        <v>39</v>
      </c>
      <c r="F49" s="29" t="s">
        <v>40</v>
      </c>
      <c r="G49" s="29" t="s">
        <v>39</v>
      </c>
      <c r="H49" s="29" t="s">
        <v>41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Atsuko Ikeda</dc:creator>
  <cp:lastModifiedBy>セラミド 酵母</cp:lastModifiedBy>
  <dcterms:created xsi:type="dcterms:W3CDTF">2024-03-08T04:56:47Z</dcterms:created>
  <dcterms:modified xsi:type="dcterms:W3CDTF">2024-03-08T06:15:37Z</dcterms:modified>
</cp:coreProperties>
</file>