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east\Desktop\＊eLife_VOR_20240308\source data\"/>
    </mc:Choice>
  </mc:AlternateContent>
  <xr:revisionPtr revIDLastSave="0" documentId="13_ncr:1_{BC6F9731-B8E3-410D-8EB7-B228ED60B1BF}" xr6:coauthVersionLast="47" xr6:coauthVersionMax="47" xr10:uidLastSave="{00000000-0000-0000-0000-000000000000}"/>
  <bookViews>
    <workbookView xWindow="705" yWindow="1065" windowWidth="14940" windowHeight="13560" xr2:uid="{29EBD061-C95F-4881-A081-3A7C4D3A21A0}"/>
  </bookViews>
  <sheets>
    <sheet name="Figure 5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5" i="1" l="1"/>
  <c r="O25" i="1"/>
  <c r="N25" i="1"/>
  <c r="J25" i="1"/>
  <c r="P24" i="1"/>
  <c r="O24" i="1"/>
  <c r="G35" i="1" s="1"/>
  <c r="N24" i="1"/>
  <c r="Q24" i="1" s="1"/>
  <c r="J24" i="1"/>
  <c r="P23" i="1"/>
  <c r="O23" i="1"/>
  <c r="N23" i="1"/>
  <c r="Q23" i="1" s="1"/>
  <c r="J23" i="1"/>
  <c r="P22" i="1"/>
  <c r="O22" i="1"/>
  <c r="N22" i="1"/>
  <c r="J22" i="1"/>
  <c r="Q18" i="1"/>
  <c r="O34" i="1" s="1"/>
  <c r="P18" i="1"/>
  <c r="O18" i="1"/>
  <c r="N18" i="1"/>
  <c r="N34" i="1" s="1"/>
  <c r="J18" i="1"/>
  <c r="Q17" i="1"/>
  <c r="F34" i="1" s="1"/>
  <c r="P17" i="1"/>
  <c r="O17" i="1"/>
  <c r="N17" i="1"/>
  <c r="J17" i="1"/>
  <c r="P16" i="1"/>
  <c r="O16" i="1"/>
  <c r="Q16" i="1" s="1"/>
  <c r="K34" i="1" s="1"/>
  <c r="N16" i="1"/>
  <c r="J16" i="1"/>
  <c r="P15" i="1"/>
  <c r="O15" i="1"/>
  <c r="Q15" i="1" s="1"/>
  <c r="C34" i="1" s="1"/>
  <c r="N15" i="1"/>
  <c r="J15" i="1"/>
  <c r="P11" i="1"/>
  <c r="O11" i="1"/>
  <c r="N11" i="1"/>
  <c r="J11" i="1"/>
  <c r="P10" i="1"/>
  <c r="O10" i="1"/>
  <c r="N10" i="1"/>
  <c r="Q10" i="1" s="1"/>
  <c r="J10" i="1"/>
  <c r="P9" i="1"/>
  <c r="O9" i="1"/>
  <c r="N9" i="1"/>
  <c r="Q9" i="1" s="1"/>
  <c r="J9" i="1"/>
  <c r="P8" i="1"/>
  <c r="O8" i="1"/>
  <c r="N8" i="1"/>
  <c r="J8" i="1"/>
  <c r="M33" i="1" l="1"/>
  <c r="E34" i="1"/>
  <c r="E33" i="1"/>
  <c r="M35" i="1"/>
  <c r="H33" i="1"/>
  <c r="G33" i="1"/>
  <c r="F33" i="1"/>
  <c r="H35" i="1"/>
  <c r="N33" i="1"/>
  <c r="D33" i="1"/>
  <c r="L35" i="1"/>
  <c r="L33" i="1"/>
  <c r="M34" i="1"/>
  <c r="C35" i="1"/>
  <c r="F35" i="1"/>
  <c r="Q8" i="1"/>
  <c r="C33" i="1" s="1"/>
  <c r="H34" i="1"/>
  <c r="K35" i="1"/>
  <c r="L34" i="1"/>
  <c r="G34" i="1"/>
  <c r="Q11" i="1"/>
  <c r="Q22" i="1"/>
  <c r="E35" i="1" s="1"/>
  <c r="K33" i="1"/>
  <c r="P34" i="1"/>
  <c r="D34" i="1"/>
  <c r="Q25" i="1"/>
  <c r="O35" i="1" s="1"/>
  <c r="N37" i="1" l="1"/>
  <c r="N38" i="1" s="1"/>
  <c r="K53" i="1" s="1"/>
  <c r="N36" i="1"/>
  <c r="K47" i="1" s="1"/>
  <c r="P35" i="1"/>
  <c r="H39" i="1"/>
  <c r="E37" i="1"/>
  <c r="E38" i="1" s="1"/>
  <c r="E52" i="1" s="1"/>
  <c r="E36" i="1"/>
  <c r="E46" i="1" s="1"/>
  <c r="G39" i="1"/>
  <c r="D36" i="1"/>
  <c r="D46" i="1" s="1"/>
  <c r="F39" i="1"/>
  <c r="C37" i="1"/>
  <c r="C38" i="1" s="1"/>
  <c r="C52" i="1" s="1"/>
  <c r="C36" i="1"/>
  <c r="C46" i="1" s="1"/>
  <c r="F36" i="1"/>
  <c r="C47" i="1" s="1"/>
  <c r="F37" i="1"/>
  <c r="F38" i="1" s="1"/>
  <c r="C53" i="1" s="1"/>
  <c r="G37" i="1"/>
  <c r="G38" i="1" s="1"/>
  <c r="D53" i="1" s="1"/>
  <c r="G36" i="1"/>
  <c r="D47" i="1" s="1"/>
  <c r="D35" i="1"/>
  <c r="D37" i="1" s="1"/>
  <c r="D38" i="1" s="1"/>
  <c r="D52" i="1" s="1"/>
  <c r="H37" i="1"/>
  <c r="H38" i="1" s="1"/>
  <c r="E53" i="1" s="1"/>
  <c r="H36" i="1"/>
  <c r="E47" i="1" s="1"/>
  <c r="N35" i="1"/>
  <c r="K36" i="1"/>
  <c r="K46" i="1" s="1"/>
  <c r="N39" i="1"/>
  <c r="K37" i="1"/>
  <c r="K38" i="1" s="1"/>
  <c r="K52" i="1" s="1"/>
  <c r="L37" i="1"/>
  <c r="L38" i="1" s="1"/>
  <c r="L52" i="1" s="1"/>
  <c r="L36" i="1"/>
  <c r="L46" i="1" s="1"/>
  <c r="O39" i="1"/>
  <c r="P39" i="1"/>
  <c r="M37" i="1"/>
  <c r="M38" i="1" s="1"/>
  <c r="M52" i="1" s="1"/>
  <c r="M36" i="1"/>
  <c r="M46" i="1" s="1"/>
  <c r="P33" i="1"/>
  <c r="O33" i="1"/>
  <c r="P36" i="1" l="1"/>
  <c r="M47" i="1" s="1"/>
  <c r="P37" i="1"/>
  <c r="P38" i="1" s="1"/>
  <c r="M53" i="1" s="1"/>
  <c r="O37" i="1"/>
  <c r="O38" i="1" s="1"/>
  <c r="L53" i="1" s="1"/>
  <c r="O36" i="1"/>
  <c r="L47" i="1" s="1"/>
</calcChain>
</file>

<file path=xl/sharedStrings.xml><?xml version="1.0" encoding="utf-8"?>
<sst xmlns="http://schemas.openxmlformats.org/spreadsheetml/2006/main" count="193" uniqueCount="43">
  <si>
    <t>Figure 5C</t>
    <phoneticPr fontId="2"/>
  </si>
  <si>
    <t>＊Number of cells (classified by number of vacuoles per cell)</t>
    <phoneticPr fontId="2"/>
  </si>
  <si>
    <t>→</t>
    <phoneticPr fontId="2"/>
  </si>
  <si>
    <t>＊Re-classification into 3 groups</t>
    <phoneticPr fontId="2"/>
  </si>
  <si>
    <t>＊two-way ANOVA</t>
    <phoneticPr fontId="2"/>
  </si>
  <si>
    <t>1st</t>
    <phoneticPr fontId="2"/>
  </si>
  <si>
    <t>WT+empty</t>
  </si>
  <si>
    <t>≧6</t>
    <phoneticPr fontId="2"/>
  </si>
  <si>
    <t>total</t>
    <phoneticPr fontId="2"/>
  </si>
  <si>
    <t>1-2</t>
    <phoneticPr fontId="2"/>
  </si>
  <si>
    <t>3-4</t>
    <phoneticPr fontId="2"/>
  </si>
  <si>
    <t>≧5</t>
    <phoneticPr fontId="2"/>
  </si>
  <si>
    <t>WT+empty</t>
    <phoneticPr fontId="2"/>
  </si>
  <si>
    <t>none</t>
    <phoneticPr fontId="2"/>
  </si>
  <si>
    <t>NaCl</t>
    <phoneticPr fontId="2"/>
  </si>
  <si>
    <t>WT+RSB1</t>
    <phoneticPr fontId="2"/>
  </si>
  <si>
    <t>2nd</t>
    <phoneticPr fontId="2"/>
  </si>
  <si>
    <t>分散分析: 繰り返しのある二元配置</t>
  </si>
  <si>
    <t>概要</t>
  </si>
  <si>
    <t>合計</t>
  </si>
  <si>
    <t>データの個数</t>
  </si>
  <si>
    <t>3rd</t>
    <phoneticPr fontId="2"/>
  </si>
  <si>
    <t>平均</t>
  </si>
  <si>
    <t>分散</t>
  </si>
  <si>
    <t>WT+RSB1</t>
  </si>
  <si>
    <t>＊Ratio of cells classified into each group (%)</t>
  </si>
  <si>
    <t>average</t>
    <phoneticPr fontId="2"/>
  </si>
  <si>
    <t>分散分析表</t>
  </si>
  <si>
    <t>stdev.p</t>
    <phoneticPr fontId="2"/>
  </si>
  <si>
    <t>変動要因</t>
  </si>
  <si>
    <t>変動</t>
  </si>
  <si>
    <t>自由度</t>
  </si>
  <si>
    <t>観測された分散比</t>
  </si>
  <si>
    <t>P-値</t>
  </si>
  <si>
    <t>F 境界値</t>
  </si>
  <si>
    <t>se (3)</t>
    <phoneticPr fontId="2"/>
  </si>
  <si>
    <t>標本</t>
  </si>
  <si>
    <t>ttest</t>
    <phoneticPr fontId="2"/>
  </si>
  <si>
    <t>列</t>
  </si>
  <si>
    <t>n.s.</t>
    <phoneticPr fontId="2"/>
  </si>
  <si>
    <t>**</t>
    <phoneticPr fontId="2"/>
  </si>
  <si>
    <t>交互作用</t>
  </si>
  <si>
    <t>繰り返し誤差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</si>
</sst>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8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Arial"/>
      <family val="2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rgb="FF00000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1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56" fontId="0" fillId="0" borderId="1" xfId="0" quotePrefix="1" applyNumberFormat="1" applyBorder="1" applyAlignment="1">
      <alignment horizontal="right" vertical="center"/>
    </xf>
    <xf numFmtId="0" fontId="0" fillId="0" borderId="1" xfId="0" quotePrefix="1" applyBorder="1" applyAlignment="1">
      <alignment horizontal="right" vertical="center"/>
    </xf>
    <xf numFmtId="176" fontId="0" fillId="0" borderId="0" xfId="0" applyNumberFormat="1">
      <alignment vertical="center"/>
    </xf>
    <xf numFmtId="0" fontId="0" fillId="0" borderId="2" xfId="0" applyBorder="1" applyAlignment="1">
      <alignment horizontal="right" vertical="center"/>
    </xf>
    <xf numFmtId="0" fontId="6" fillId="0" borderId="0" xfId="1" applyFont="1">
      <alignment vertical="center"/>
    </xf>
    <xf numFmtId="56" fontId="0" fillId="0" borderId="0" xfId="0" quotePrefix="1" applyNumberFormat="1" applyAlignment="1">
      <alignment horizontal="right" vertical="center"/>
    </xf>
    <xf numFmtId="0" fontId="0" fillId="0" borderId="0" xfId="0" quotePrefix="1" applyAlignment="1">
      <alignment horizontal="right" vertical="center"/>
    </xf>
    <xf numFmtId="0" fontId="0" fillId="0" borderId="0" xfId="0" applyAlignment="1">
      <alignment horizontal="right" vertical="center"/>
    </xf>
    <xf numFmtId="176" fontId="0" fillId="0" borderId="3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5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0" xfId="0" applyNumberFormat="1" applyBorder="1">
      <alignment vertical="center"/>
    </xf>
    <xf numFmtId="0" fontId="0" fillId="2" borderId="0" xfId="0" applyFill="1">
      <alignment vertical="center"/>
    </xf>
    <xf numFmtId="2" fontId="0" fillId="2" borderId="0" xfId="0" applyNumberFormat="1" applyFill="1">
      <alignment vertical="center"/>
    </xf>
    <xf numFmtId="0" fontId="0" fillId="0" borderId="11" xfId="0" applyBorder="1" applyAlignment="1">
      <alignment horizontal="center"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11" fontId="0" fillId="5" borderId="0" xfId="0" applyNumberFormat="1" applyFill="1">
      <alignment vertical="center"/>
    </xf>
    <xf numFmtId="0" fontId="7" fillId="0" borderId="0" xfId="0" applyFont="1">
      <alignment vertical="center"/>
    </xf>
    <xf numFmtId="0" fontId="7" fillId="0" borderId="12" xfId="0" applyFont="1" applyBorder="1">
      <alignment vertical="center"/>
    </xf>
    <xf numFmtId="2" fontId="0" fillId="0" borderId="0" xfId="0" applyNumberFormat="1">
      <alignment vertical="center"/>
    </xf>
  </cellXfs>
  <cellStyles count="2">
    <cellStyle name="標準" xfId="0" builtinId="0"/>
    <cellStyle name="標準 3" xfId="1" xr:uid="{42F9D3EB-F023-4A40-B3D3-F301FD8E3D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none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5C'!$C$45</c:f>
              <c:strCache>
                <c:ptCount val="1"/>
                <c:pt idx="0">
                  <c:v>1-2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5C'!$C$52:$C$53</c:f>
                <c:numCache>
                  <c:formatCode>General</c:formatCode>
                  <c:ptCount val="2"/>
                  <c:pt idx="0">
                    <c:v>1.4823784034067362</c:v>
                  </c:pt>
                  <c:pt idx="1">
                    <c:v>2.1096239597361146</c:v>
                  </c:pt>
                </c:numCache>
              </c:numRef>
            </c:plus>
            <c:minus>
              <c:numRef>
                <c:f>'Figure 5C'!$C$52:$C$53</c:f>
                <c:numCache>
                  <c:formatCode>General</c:formatCode>
                  <c:ptCount val="2"/>
                  <c:pt idx="0">
                    <c:v>1.4823784034067362</c:v>
                  </c:pt>
                  <c:pt idx="1">
                    <c:v>2.1096239597361146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'Figure 5C'!$B$46:$B$47</c:f>
              <c:strCache>
                <c:ptCount val="2"/>
                <c:pt idx="0">
                  <c:v>WT+empty</c:v>
                </c:pt>
                <c:pt idx="1">
                  <c:v>WT+RSB1</c:v>
                </c:pt>
              </c:strCache>
            </c:strRef>
          </c:cat>
          <c:val>
            <c:numRef>
              <c:f>'Figure 5C'!$C$46:$C$47</c:f>
              <c:numCache>
                <c:formatCode>0.00</c:formatCode>
                <c:ptCount val="2"/>
                <c:pt idx="0">
                  <c:v>81.00116144018584</c:v>
                </c:pt>
                <c:pt idx="1">
                  <c:v>82.344513744513748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45-4519-B9E4-1FCFFBD53D0F}"/>
            </c:ext>
          </c:extLst>
        </c:ser>
        <c:ser>
          <c:idx val="1"/>
          <c:order val="1"/>
          <c:tx>
            <c:strRef>
              <c:f>'Figure 5C'!$D$45</c:f>
              <c:strCache>
                <c:ptCount val="1"/>
                <c:pt idx="0">
                  <c:v>3-4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5C'!$D$52:$D$53</c:f>
                <c:numCache>
                  <c:formatCode>General</c:formatCode>
                  <c:ptCount val="2"/>
                  <c:pt idx="0">
                    <c:v>1.3946970435796016</c:v>
                  </c:pt>
                  <c:pt idx="1">
                    <c:v>1.8013166502163451</c:v>
                  </c:pt>
                </c:numCache>
              </c:numRef>
            </c:plus>
            <c:minus>
              <c:numRef>
                <c:f>'Figure 5C'!$D$52:$D$53</c:f>
                <c:numCache>
                  <c:formatCode>General</c:formatCode>
                  <c:ptCount val="2"/>
                  <c:pt idx="0">
                    <c:v>1.3946970435796016</c:v>
                  </c:pt>
                  <c:pt idx="1">
                    <c:v>1.8013166502163451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'Figure 5C'!$B$46:$B$47</c:f>
              <c:strCache>
                <c:ptCount val="2"/>
                <c:pt idx="0">
                  <c:v>WT+empty</c:v>
                </c:pt>
                <c:pt idx="1">
                  <c:v>WT+RSB1</c:v>
                </c:pt>
              </c:strCache>
            </c:strRef>
          </c:cat>
          <c:val>
            <c:numRef>
              <c:f>'Figure 5C'!$D$46:$D$47</c:f>
              <c:numCache>
                <c:formatCode>0.00</c:formatCode>
                <c:ptCount val="2"/>
                <c:pt idx="0">
                  <c:v>17.436701509872243</c:v>
                </c:pt>
                <c:pt idx="1">
                  <c:v>14.865142065142066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45-4519-B9E4-1FCFFBD53D0F}"/>
            </c:ext>
          </c:extLst>
        </c:ser>
        <c:ser>
          <c:idx val="2"/>
          <c:order val="2"/>
          <c:tx>
            <c:strRef>
              <c:f>'Figure 5C'!$E$45</c:f>
              <c:strCache>
                <c:ptCount val="1"/>
                <c:pt idx="0">
                  <c:v>≧5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5C'!$E$52:$E$53</c:f>
                <c:numCache>
                  <c:formatCode>General</c:formatCode>
                  <c:ptCount val="2"/>
                  <c:pt idx="0">
                    <c:v>0.68220812271897668</c:v>
                  </c:pt>
                  <c:pt idx="1">
                    <c:v>1.2388368783236672</c:v>
                  </c:pt>
                </c:numCache>
              </c:numRef>
            </c:plus>
            <c:minus>
              <c:numRef>
                <c:f>'Figure 5C'!$E$52:$E$53</c:f>
                <c:numCache>
                  <c:formatCode>General</c:formatCode>
                  <c:ptCount val="2"/>
                  <c:pt idx="0">
                    <c:v>0.68220812271897668</c:v>
                  </c:pt>
                  <c:pt idx="1">
                    <c:v>1.2388368783236672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'Figure 5C'!$B$46:$B$47</c:f>
              <c:strCache>
                <c:ptCount val="2"/>
                <c:pt idx="0">
                  <c:v>WT+empty</c:v>
                </c:pt>
                <c:pt idx="1">
                  <c:v>WT+RSB1</c:v>
                </c:pt>
              </c:strCache>
            </c:strRef>
          </c:cat>
          <c:val>
            <c:numRef>
              <c:f>'Figure 5C'!$E$46:$E$47</c:f>
              <c:numCache>
                <c:formatCode>0.00</c:formatCode>
                <c:ptCount val="2"/>
                <c:pt idx="0">
                  <c:v>1.5621370499419278</c:v>
                </c:pt>
                <c:pt idx="1">
                  <c:v>2.7903441903441899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45-4519-B9E4-1FCFFBD53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557744"/>
        <c:axId val="211556784"/>
      </c:barChart>
      <c:catAx>
        <c:axId val="211557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11556784"/>
        <c:crosses val="autoZero"/>
        <c:auto val="1"/>
        <c:lblAlgn val="ctr"/>
        <c:lblOffset val="100"/>
        <c:noMultiLvlLbl val="0"/>
      </c:catAx>
      <c:valAx>
        <c:axId val="21155678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868686"/>
              </a:solidFill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11557744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NaCl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5C'!$K$45</c:f>
              <c:strCache>
                <c:ptCount val="1"/>
                <c:pt idx="0">
                  <c:v>1-2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5C'!$K$52:$K$53</c:f>
                <c:numCache>
                  <c:formatCode>General</c:formatCode>
                  <c:ptCount val="2"/>
                  <c:pt idx="0">
                    <c:v>2.3403465969985549</c:v>
                  </c:pt>
                  <c:pt idx="1">
                    <c:v>0.67576316035398409</c:v>
                  </c:pt>
                </c:numCache>
              </c:numRef>
            </c:plus>
            <c:minus>
              <c:numRef>
                <c:f>'Figure 5C'!$K$52:$K$53</c:f>
                <c:numCache>
                  <c:formatCode>General</c:formatCode>
                  <c:ptCount val="2"/>
                  <c:pt idx="0">
                    <c:v>2.3403465969985549</c:v>
                  </c:pt>
                  <c:pt idx="1">
                    <c:v>0.67576316035398409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'Figure 5C'!$B$46:$B$47</c:f>
              <c:strCache>
                <c:ptCount val="2"/>
                <c:pt idx="0">
                  <c:v>WT+empty</c:v>
                </c:pt>
                <c:pt idx="1">
                  <c:v>WT+RSB1</c:v>
                </c:pt>
              </c:strCache>
            </c:strRef>
          </c:cat>
          <c:val>
            <c:numRef>
              <c:f>'Figure 5C'!$K$46:$K$47</c:f>
              <c:numCache>
                <c:formatCode>0.00</c:formatCode>
                <c:ptCount val="2"/>
                <c:pt idx="0">
                  <c:v>58.620470842058502</c:v>
                </c:pt>
                <c:pt idx="1">
                  <c:v>76.432576204077336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85-486D-B34C-23BEAA707680}"/>
            </c:ext>
          </c:extLst>
        </c:ser>
        <c:ser>
          <c:idx val="1"/>
          <c:order val="1"/>
          <c:tx>
            <c:strRef>
              <c:f>'Figure 5C'!$L$45</c:f>
              <c:strCache>
                <c:ptCount val="1"/>
                <c:pt idx="0">
                  <c:v>3-4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5C'!$L$52:$L$53</c:f>
                <c:numCache>
                  <c:formatCode>General</c:formatCode>
                  <c:ptCount val="2"/>
                  <c:pt idx="0">
                    <c:v>2.0529896474393037</c:v>
                  </c:pt>
                  <c:pt idx="1">
                    <c:v>0.36765060526117399</c:v>
                  </c:pt>
                </c:numCache>
              </c:numRef>
            </c:plus>
            <c:minus>
              <c:numRef>
                <c:f>'Figure 5C'!$L$52:$L$53</c:f>
                <c:numCache>
                  <c:formatCode>General</c:formatCode>
                  <c:ptCount val="2"/>
                  <c:pt idx="0">
                    <c:v>2.0529896474393037</c:v>
                  </c:pt>
                  <c:pt idx="1">
                    <c:v>0.36765060526117399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'Figure 5C'!$B$46:$B$47</c:f>
              <c:strCache>
                <c:ptCount val="2"/>
                <c:pt idx="0">
                  <c:v>WT+empty</c:v>
                </c:pt>
                <c:pt idx="1">
                  <c:v>WT+RSB1</c:v>
                </c:pt>
              </c:strCache>
            </c:strRef>
          </c:cat>
          <c:val>
            <c:numRef>
              <c:f>'Figure 5C'!$L$46:$L$47</c:f>
              <c:numCache>
                <c:formatCode>0.00</c:formatCode>
                <c:ptCount val="2"/>
                <c:pt idx="0">
                  <c:v>37.028576263299279</c:v>
                </c:pt>
                <c:pt idx="1">
                  <c:v>19.538670011535768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85-486D-B34C-23BEAA707680}"/>
            </c:ext>
          </c:extLst>
        </c:ser>
        <c:ser>
          <c:idx val="2"/>
          <c:order val="2"/>
          <c:tx>
            <c:strRef>
              <c:f>'Figure 5C'!$M$45</c:f>
              <c:strCache>
                <c:ptCount val="1"/>
                <c:pt idx="0">
                  <c:v>≧5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5C'!$M$52:$M$53</c:f>
                <c:numCache>
                  <c:formatCode>General</c:formatCode>
                  <c:ptCount val="2"/>
                  <c:pt idx="0">
                    <c:v>0.99554555041580284</c:v>
                  </c:pt>
                  <c:pt idx="1">
                    <c:v>0.92292296001462715</c:v>
                  </c:pt>
                </c:numCache>
              </c:numRef>
            </c:plus>
            <c:minus>
              <c:numRef>
                <c:f>'Figure 5C'!$M$52:$M$53</c:f>
                <c:numCache>
                  <c:formatCode>General</c:formatCode>
                  <c:ptCount val="2"/>
                  <c:pt idx="0">
                    <c:v>0.99554555041580284</c:v>
                  </c:pt>
                  <c:pt idx="1">
                    <c:v>0.92292296001462715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'Figure 5C'!$B$46:$B$47</c:f>
              <c:strCache>
                <c:ptCount val="2"/>
                <c:pt idx="0">
                  <c:v>WT+empty</c:v>
                </c:pt>
                <c:pt idx="1">
                  <c:v>WT+RSB1</c:v>
                </c:pt>
              </c:strCache>
            </c:strRef>
          </c:cat>
          <c:val>
            <c:numRef>
              <c:f>'Figure 5C'!$M$46:$M$47</c:f>
              <c:numCache>
                <c:formatCode>0.00</c:formatCode>
                <c:ptCount val="2"/>
                <c:pt idx="0">
                  <c:v>4.3509528946422149</c:v>
                </c:pt>
                <c:pt idx="1">
                  <c:v>4.0287537843869172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85-486D-B34C-23BEAA707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557744"/>
        <c:axId val="211556784"/>
      </c:barChart>
      <c:catAx>
        <c:axId val="211557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11556784"/>
        <c:crosses val="autoZero"/>
        <c:auto val="1"/>
        <c:lblAlgn val="ctr"/>
        <c:lblOffset val="100"/>
        <c:noMultiLvlLbl val="0"/>
      </c:catAx>
      <c:valAx>
        <c:axId val="21155678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868686"/>
              </a:solidFill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11557744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41</xdr:row>
      <xdr:rowOff>0</xdr:rowOff>
    </xdr:from>
    <xdr:to>
      <xdr:col>8</xdr:col>
      <xdr:colOff>608072</xdr:colOff>
      <xdr:row>53</xdr:row>
      <xdr:rowOff>164946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13A4D9D-FE46-470F-80BE-88931CAB9E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41</xdr:row>
      <xdr:rowOff>0</xdr:rowOff>
    </xdr:from>
    <xdr:to>
      <xdr:col>16</xdr:col>
      <xdr:colOff>608072</xdr:colOff>
      <xdr:row>53</xdr:row>
      <xdr:rowOff>164946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2B4F70B9-5ECB-43E7-B123-2EFFB33474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604F8-B8D0-4F28-BE9F-4942F256A10D}">
  <dimension ref="B2:AH53"/>
  <sheetViews>
    <sheetView tabSelected="1" zoomScale="55" zoomScaleNormal="55" workbookViewId="0">
      <selection activeCell="B2" sqref="B2"/>
    </sheetView>
  </sheetViews>
  <sheetFormatPr defaultRowHeight="18.75" x14ac:dyDescent="0.4"/>
  <sheetData>
    <row r="2" spans="2:32" x14ac:dyDescent="0.4">
      <c r="B2" s="1" t="s">
        <v>0</v>
      </c>
    </row>
    <row r="4" spans="2:32" x14ac:dyDescent="0.4">
      <c r="B4" s="2" t="s">
        <v>1</v>
      </c>
      <c r="K4" s="3" t="s">
        <v>2</v>
      </c>
      <c r="L4" s="2" t="s">
        <v>3</v>
      </c>
      <c r="T4" s="4" t="s">
        <v>4</v>
      </c>
    </row>
    <row r="6" spans="2:32" x14ac:dyDescent="0.4">
      <c r="B6" t="s">
        <v>5</v>
      </c>
      <c r="T6" t="s">
        <v>6</v>
      </c>
      <c r="U6">
        <v>81</v>
      </c>
      <c r="V6">
        <v>19</v>
      </c>
      <c r="W6">
        <v>0</v>
      </c>
      <c r="AB6" t="s">
        <v>6</v>
      </c>
      <c r="AC6">
        <v>60.784313725490193</v>
      </c>
      <c r="AD6">
        <v>33.333333333333336</v>
      </c>
      <c r="AE6">
        <v>5.8823529411764701</v>
      </c>
    </row>
    <row r="7" spans="2:32" x14ac:dyDescent="0.4">
      <c r="C7" s="5"/>
      <c r="D7" s="6">
        <v>1</v>
      </c>
      <c r="E7" s="6">
        <v>2</v>
      </c>
      <c r="F7" s="6">
        <v>3</v>
      </c>
      <c r="G7" s="6">
        <v>4</v>
      </c>
      <c r="H7" s="6">
        <v>5</v>
      </c>
      <c r="I7" s="6" t="s">
        <v>7</v>
      </c>
      <c r="J7" s="6" t="s">
        <v>8</v>
      </c>
      <c r="M7" s="5"/>
      <c r="N7" s="7" t="s">
        <v>9</v>
      </c>
      <c r="O7" s="8" t="s">
        <v>10</v>
      </c>
      <c r="P7" s="8" t="s">
        <v>11</v>
      </c>
      <c r="Q7" s="6" t="s">
        <v>8</v>
      </c>
      <c r="U7">
        <v>77.857142857142861</v>
      </c>
      <c r="V7">
        <v>19.285714285714285</v>
      </c>
      <c r="W7">
        <v>2.8571428571428572</v>
      </c>
      <c r="AC7">
        <v>52.941176470588239</v>
      </c>
      <c r="AD7">
        <v>41.830065359477118</v>
      </c>
      <c r="AE7">
        <v>5.2287581699346406</v>
      </c>
    </row>
    <row r="8" spans="2:32" x14ac:dyDescent="0.4">
      <c r="B8" t="s">
        <v>12</v>
      </c>
      <c r="C8" s="5" t="s">
        <v>13</v>
      </c>
      <c r="D8" s="5">
        <v>46</v>
      </c>
      <c r="E8" s="5">
        <v>35</v>
      </c>
      <c r="F8" s="5">
        <v>15</v>
      </c>
      <c r="G8" s="5">
        <v>4</v>
      </c>
      <c r="H8" s="5">
        <v>0</v>
      </c>
      <c r="I8" s="5">
        <v>0</v>
      </c>
      <c r="J8" s="5">
        <f>SUM(D8:I8)</f>
        <v>100</v>
      </c>
      <c r="L8" t="s">
        <v>12</v>
      </c>
      <c r="M8" s="5" t="s">
        <v>13</v>
      </c>
      <c r="N8" s="5">
        <f>D8+E8</f>
        <v>81</v>
      </c>
      <c r="O8" s="5">
        <f>F8+G8</f>
        <v>19</v>
      </c>
      <c r="P8" s="5">
        <f>H8+I8</f>
        <v>0</v>
      </c>
      <c r="Q8" s="5">
        <f>SUM(N8:P8)</f>
        <v>100</v>
      </c>
      <c r="U8">
        <v>84.146341463414629</v>
      </c>
      <c r="V8">
        <v>14.02439024390244</v>
      </c>
      <c r="W8">
        <v>1.8292682926829267</v>
      </c>
      <c r="AC8">
        <v>62.135922330097088</v>
      </c>
      <c r="AD8">
        <v>35.922330097087375</v>
      </c>
      <c r="AE8">
        <v>1.9417475728155338</v>
      </c>
    </row>
    <row r="9" spans="2:32" x14ac:dyDescent="0.4">
      <c r="C9" s="5" t="s">
        <v>14</v>
      </c>
      <c r="D9" s="5">
        <v>24</v>
      </c>
      <c r="E9" s="5">
        <v>38</v>
      </c>
      <c r="F9" s="5">
        <v>19</v>
      </c>
      <c r="G9" s="5">
        <v>15</v>
      </c>
      <c r="H9" s="5">
        <v>3</v>
      </c>
      <c r="I9" s="5">
        <v>3</v>
      </c>
      <c r="J9" s="5">
        <f t="shared" ref="J9:J11" si="0">SUM(D9:I9)</f>
        <v>102</v>
      </c>
      <c r="M9" s="5" t="s">
        <v>14</v>
      </c>
      <c r="N9" s="5">
        <f>D9+E9</f>
        <v>62</v>
      </c>
      <c r="O9" s="5">
        <f>F9+G9</f>
        <v>34</v>
      </c>
      <c r="P9" s="5">
        <f>H9+I9</f>
        <v>6</v>
      </c>
      <c r="Q9" s="5">
        <f t="shared" ref="Q9:Q25" si="1">SUM(N9:P9)</f>
        <v>102</v>
      </c>
      <c r="T9" t="s">
        <v>15</v>
      </c>
      <c r="U9">
        <v>78.846153846153854</v>
      </c>
      <c r="V9">
        <v>15.384615384615385</v>
      </c>
      <c r="W9">
        <v>5.7692307692307692</v>
      </c>
      <c r="AB9" t="s">
        <v>15</v>
      </c>
      <c r="AC9">
        <v>77.142857142857139</v>
      </c>
      <c r="AD9">
        <v>19.047619047619047</v>
      </c>
      <c r="AE9">
        <v>3.8095238095238098</v>
      </c>
    </row>
    <row r="10" spans="2:32" x14ac:dyDescent="0.4">
      <c r="B10" t="s">
        <v>15</v>
      </c>
      <c r="C10" s="5" t="s">
        <v>13</v>
      </c>
      <c r="D10" s="5">
        <v>50</v>
      </c>
      <c r="E10" s="5">
        <v>32</v>
      </c>
      <c r="F10" s="5">
        <v>11</v>
      </c>
      <c r="G10" s="5">
        <v>5</v>
      </c>
      <c r="H10" s="5">
        <v>3</v>
      </c>
      <c r="I10" s="5">
        <v>3</v>
      </c>
      <c r="J10" s="5">
        <f t="shared" si="0"/>
        <v>104</v>
      </c>
      <c r="L10" t="s">
        <v>15</v>
      </c>
      <c r="M10" s="5" t="s">
        <v>13</v>
      </c>
      <c r="N10" s="5">
        <f>D10+E10</f>
        <v>82</v>
      </c>
      <c r="O10" s="5">
        <f>F10+G10</f>
        <v>16</v>
      </c>
      <c r="P10" s="5">
        <f>H10+I10</f>
        <v>6</v>
      </c>
      <c r="Q10" s="5">
        <f t="shared" si="1"/>
        <v>104</v>
      </c>
      <c r="U10">
        <v>80.8</v>
      </c>
      <c r="V10">
        <v>18.400000000000002</v>
      </c>
      <c r="W10">
        <v>0.8</v>
      </c>
      <c r="AC10">
        <v>77.372262773722625</v>
      </c>
      <c r="AD10">
        <v>20.43795620437956</v>
      </c>
      <c r="AE10">
        <v>2.1897810218978102</v>
      </c>
    </row>
    <row r="11" spans="2:32" x14ac:dyDescent="0.4">
      <c r="C11" s="5" t="s">
        <v>14</v>
      </c>
      <c r="D11" s="5">
        <v>51</v>
      </c>
      <c r="E11" s="5">
        <v>30</v>
      </c>
      <c r="F11" s="5">
        <v>15</v>
      </c>
      <c r="G11" s="5">
        <v>5</v>
      </c>
      <c r="H11" s="5">
        <v>3</v>
      </c>
      <c r="I11" s="5">
        <v>1</v>
      </c>
      <c r="J11" s="5">
        <f t="shared" si="0"/>
        <v>105</v>
      </c>
      <c r="M11" s="5" t="s">
        <v>14</v>
      </c>
      <c r="N11" s="5">
        <f>D11+E11</f>
        <v>81</v>
      </c>
      <c r="O11" s="5">
        <f>F11+G11</f>
        <v>20</v>
      </c>
      <c r="P11" s="5">
        <f>H11+I11</f>
        <v>4</v>
      </c>
      <c r="Q11" s="5">
        <f t="shared" si="1"/>
        <v>105</v>
      </c>
      <c r="U11">
        <v>87.387387387387392</v>
      </c>
      <c r="V11">
        <v>10.810810810810811</v>
      </c>
      <c r="W11">
        <v>1.8018018018018018</v>
      </c>
      <c r="AC11">
        <v>74.782608695652172</v>
      </c>
      <c r="AD11">
        <v>19.130434782608695</v>
      </c>
      <c r="AE11">
        <v>6.0869565217391308</v>
      </c>
    </row>
    <row r="12" spans="2:32" x14ac:dyDescent="0.4">
      <c r="N12" s="9"/>
      <c r="O12" s="9"/>
      <c r="P12" s="9"/>
      <c r="Q12" s="9"/>
    </row>
    <row r="13" spans="2:32" x14ac:dyDescent="0.4">
      <c r="B13" t="s">
        <v>16</v>
      </c>
      <c r="N13" s="9"/>
      <c r="O13" s="9"/>
      <c r="P13" s="9"/>
      <c r="Q13" s="9"/>
    </row>
    <row r="14" spans="2:32" x14ac:dyDescent="0.4">
      <c r="C14" s="5"/>
      <c r="D14" s="6">
        <v>1</v>
      </c>
      <c r="E14" s="6">
        <v>2</v>
      </c>
      <c r="F14" s="6">
        <v>3</v>
      </c>
      <c r="G14" s="6">
        <v>4</v>
      </c>
      <c r="H14" s="6">
        <v>5</v>
      </c>
      <c r="I14" s="6" t="s">
        <v>7</v>
      </c>
      <c r="J14" s="6" t="s">
        <v>8</v>
      </c>
      <c r="M14" s="5"/>
      <c r="N14" s="7" t="s">
        <v>9</v>
      </c>
      <c r="O14" s="8" t="s">
        <v>10</v>
      </c>
      <c r="P14" s="8" t="s">
        <v>11</v>
      </c>
      <c r="Q14" s="6" t="s">
        <v>8</v>
      </c>
      <c r="T14" t="s">
        <v>17</v>
      </c>
      <c r="AB14" t="s">
        <v>17</v>
      </c>
    </row>
    <row r="15" spans="2:32" x14ac:dyDescent="0.4">
      <c r="B15" t="s">
        <v>12</v>
      </c>
      <c r="C15" s="5" t="s">
        <v>13</v>
      </c>
      <c r="D15" s="5">
        <v>55</v>
      </c>
      <c r="E15" s="5">
        <v>54</v>
      </c>
      <c r="F15" s="5">
        <v>19</v>
      </c>
      <c r="G15" s="5">
        <v>8</v>
      </c>
      <c r="H15" s="5">
        <v>3</v>
      </c>
      <c r="I15" s="5">
        <v>1</v>
      </c>
      <c r="J15" s="5">
        <f>SUM(D15:I15)</f>
        <v>140</v>
      </c>
      <c r="L15" t="s">
        <v>12</v>
      </c>
      <c r="M15" s="5" t="s">
        <v>13</v>
      </c>
      <c r="N15" s="5">
        <f>D15+E15</f>
        <v>109</v>
      </c>
      <c r="O15" s="5">
        <f>F15+G15</f>
        <v>27</v>
      </c>
      <c r="P15" s="5">
        <f>H15+I15</f>
        <v>4</v>
      </c>
      <c r="Q15" s="5">
        <f t="shared" si="1"/>
        <v>140</v>
      </c>
    </row>
    <row r="16" spans="2:32" x14ac:dyDescent="0.4">
      <c r="C16" s="5" t="s">
        <v>14</v>
      </c>
      <c r="D16" s="5">
        <v>40</v>
      </c>
      <c r="E16" s="5">
        <v>41</v>
      </c>
      <c r="F16" s="5">
        <v>39</v>
      </c>
      <c r="G16" s="5">
        <v>25</v>
      </c>
      <c r="H16" s="5">
        <v>5</v>
      </c>
      <c r="I16" s="5">
        <v>3</v>
      </c>
      <c r="J16" s="5">
        <f t="shared" ref="J16:J18" si="2">SUM(D16:I16)</f>
        <v>153</v>
      </c>
      <c r="M16" s="5" t="s">
        <v>14</v>
      </c>
      <c r="N16" s="5">
        <f>D16+E16</f>
        <v>81</v>
      </c>
      <c r="O16" s="5">
        <f>F16+G16</f>
        <v>64</v>
      </c>
      <c r="P16" s="5">
        <f>H16+I16</f>
        <v>8</v>
      </c>
      <c r="Q16" s="5">
        <f t="shared" si="1"/>
        <v>153</v>
      </c>
      <c r="T16" t="s">
        <v>18</v>
      </c>
      <c r="X16" t="s">
        <v>19</v>
      </c>
      <c r="AB16" t="s">
        <v>18</v>
      </c>
      <c r="AF16" t="s">
        <v>19</v>
      </c>
    </row>
    <row r="17" spans="2:32" ht="19.5" thickBot="1" x14ac:dyDescent="0.45">
      <c r="B17" t="s">
        <v>15</v>
      </c>
      <c r="C17" s="5" t="s">
        <v>13</v>
      </c>
      <c r="D17" s="5">
        <v>77</v>
      </c>
      <c r="E17" s="5">
        <v>24</v>
      </c>
      <c r="F17" s="5">
        <v>21</v>
      </c>
      <c r="G17" s="5">
        <v>2</v>
      </c>
      <c r="H17" s="5">
        <v>1</v>
      </c>
      <c r="I17" s="5">
        <v>0</v>
      </c>
      <c r="J17" s="5">
        <f t="shared" si="2"/>
        <v>125</v>
      </c>
      <c r="L17" t="s">
        <v>15</v>
      </c>
      <c r="M17" s="5" t="s">
        <v>13</v>
      </c>
      <c r="N17" s="5">
        <f>D17+E17</f>
        <v>101</v>
      </c>
      <c r="O17" s="5">
        <f>F17+G17</f>
        <v>23</v>
      </c>
      <c r="P17" s="5">
        <f>H17+I17</f>
        <v>1</v>
      </c>
      <c r="Q17" s="5">
        <f t="shared" si="1"/>
        <v>125</v>
      </c>
      <c r="T17" s="10" t="s">
        <v>6</v>
      </c>
      <c r="U17" s="10"/>
      <c r="V17" s="10"/>
      <c r="W17" s="10"/>
      <c r="X17" s="10"/>
      <c r="AB17" s="10" t="s">
        <v>6</v>
      </c>
      <c r="AC17" s="10"/>
      <c r="AD17" s="10"/>
      <c r="AE17" s="10"/>
      <c r="AF17" s="10"/>
    </row>
    <row r="18" spans="2:32" x14ac:dyDescent="0.4">
      <c r="C18" s="5" t="s">
        <v>14</v>
      </c>
      <c r="D18" s="5">
        <v>59</v>
      </c>
      <c r="E18" s="5">
        <v>47</v>
      </c>
      <c r="F18" s="5">
        <v>23</v>
      </c>
      <c r="G18" s="5">
        <v>5</v>
      </c>
      <c r="H18" s="5">
        <v>1</v>
      </c>
      <c r="I18" s="5">
        <v>2</v>
      </c>
      <c r="J18" s="5">
        <f t="shared" si="2"/>
        <v>137</v>
      </c>
      <c r="M18" s="5" t="s">
        <v>14</v>
      </c>
      <c r="N18" s="5">
        <f>D18+E18</f>
        <v>106</v>
      </c>
      <c r="O18" s="5">
        <f>F18+G18</f>
        <v>28</v>
      </c>
      <c r="P18" s="5">
        <f>H18+I18</f>
        <v>3</v>
      </c>
      <c r="Q18" s="5">
        <f t="shared" si="1"/>
        <v>137</v>
      </c>
      <c r="T18" t="s">
        <v>20</v>
      </c>
      <c r="U18">
        <v>3</v>
      </c>
      <c r="V18">
        <v>3</v>
      </c>
      <c r="W18">
        <v>3</v>
      </c>
      <c r="X18">
        <v>9</v>
      </c>
      <c r="AB18" t="s">
        <v>20</v>
      </c>
      <c r="AC18">
        <v>3</v>
      </c>
      <c r="AD18">
        <v>3</v>
      </c>
      <c r="AE18">
        <v>3</v>
      </c>
      <c r="AF18">
        <v>9</v>
      </c>
    </row>
    <row r="19" spans="2:32" x14ac:dyDescent="0.4">
      <c r="N19" s="9"/>
      <c r="O19" s="9"/>
      <c r="P19" s="9"/>
      <c r="Q19" s="9"/>
      <c r="T19" t="s">
        <v>19</v>
      </c>
      <c r="U19">
        <v>243.0034843205575</v>
      </c>
      <c r="V19">
        <v>52.310104529616723</v>
      </c>
      <c r="W19">
        <v>4.6864111498257834</v>
      </c>
      <c r="X19">
        <v>299.99999999999994</v>
      </c>
      <c r="AB19" t="s">
        <v>19</v>
      </c>
      <c r="AC19">
        <v>175.86141252617551</v>
      </c>
      <c r="AD19">
        <v>111.08572878989784</v>
      </c>
      <c r="AE19">
        <v>13.052858683926644</v>
      </c>
      <c r="AF19">
        <v>299.99999999999994</v>
      </c>
    </row>
    <row r="20" spans="2:32" x14ac:dyDescent="0.4">
      <c r="B20" t="s">
        <v>21</v>
      </c>
      <c r="N20" s="9"/>
      <c r="O20" s="9"/>
      <c r="P20" s="9"/>
      <c r="Q20" s="9"/>
      <c r="T20" t="s">
        <v>22</v>
      </c>
      <c r="U20">
        <v>81.00116144018584</v>
      </c>
      <c r="V20">
        <v>17.43670150987224</v>
      </c>
      <c r="W20">
        <v>1.5621370499419278</v>
      </c>
      <c r="X20">
        <v>33.333333333333329</v>
      </c>
      <c r="AB20" t="s">
        <v>22</v>
      </c>
      <c r="AC20">
        <v>58.620470842058502</v>
      </c>
      <c r="AD20">
        <v>37.028576263299279</v>
      </c>
      <c r="AE20">
        <v>4.3509528946422149</v>
      </c>
      <c r="AF20">
        <v>33.333333333333329</v>
      </c>
    </row>
    <row r="21" spans="2:32" x14ac:dyDescent="0.4">
      <c r="C21" s="5"/>
      <c r="D21" s="6">
        <v>1</v>
      </c>
      <c r="E21" s="6">
        <v>2</v>
      </c>
      <c r="F21" s="6">
        <v>3</v>
      </c>
      <c r="G21" s="6">
        <v>4</v>
      </c>
      <c r="H21" s="6">
        <v>5</v>
      </c>
      <c r="I21" s="6" t="s">
        <v>7</v>
      </c>
      <c r="J21" s="6" t="s">
        <v>8</v>
      </c>
      <c r="M21" s="5"/>
      <c r="N21" s="7" t="s">
        <v>9</v>
      </c>
      <c r="O21" s="8" t="s">
        <v>10</v>
      </c>
      <c r="P21" s="8" t="s">
        <v>11</v>
      </c>
      <c r="Q21" s="6" t="s">
        <v>8</v>
      </c>
      <c r="T21" t="s">
        <v>23</v>
      </c>
      <c r="U21">
        <v>9.888505788990166</v>
      </c>
      <c r="V21">
        <v>8.7533092951636604</v>
      </c>
      <c r="W21">
        <v>2.0943356521668761</v>
      </c>
      <c r="X21">
        <v>1330.559157571417</v>
      </c>
      <c r="AB21" t="s">
        <v>23</v>
      </c>
      <c r="AC21">
        <v>24.647499873372247</v>
      </c>
      <c r="AD21">
        <v>18.966449216218251</v>
      </c>
      <c r="AE21">
        <v>4.459999243287168</v>
      </c>
      <c r="AF21">
        <v>571.92068192934357</v>
      </c>
    </row>
    <row r="22" spans="2:32" x14ac:dyDescent="0.4">
      <c r="B22" t="s">
        <v>12</v>
      </c>
      <c r="C22" s="5" t="s">
        <v>13</v>
      </c>
      <c r="D22" s="5">
        <v>95</v>
      </c>
      <c r="E22" s="5">
        <v>43</v>
      </c>
      <c r="F22" s="5">
        <v>19</v>
      </c>
      <c r="G22" s="5">
        <v>4</v>
      </c>
      <c r="H22" s="5">
        <v>1</v>
      </c>
      <c r="I22" s="5">
        <v>2</v>
      </c>
      <c r="J22" s="5">
        <f>SUM(D22:I22)</f>
        <v>164</v>
      </c>
      <c r="L22" t="s">
        <v>12</v>
      </c>
      <c r="M22" s="5" t="s">
        <v>13</v>
      </c>
      <c r="N22" s="5">
        <f>D22+E22</f>
        <v>138</v>
      </c>
      <c r="O22" s="5">
        <f>F22+G22</f>
        <v>23</v>
      </c>
      <c r="P22" s="5">
        <f>H22+I22</f>
        <v>3</v>
      </c>
      <c r="Q22" s="5">
        <f t="shared" si="1"/>
        <v>164</v>
      </c>
    </row>
    <row r="23" spans="2:32" ht="19.5" thickBot="1" x14ac:dyDescent="0.45">
      <c r="C23" s="5" t="s">
        <v>14</v>
      </c>
      <c r="D23" s="5">
        <v>28</v>
      </c>
      <c r="E23" s="5">
        <v>36</v>
      </c>
      <c r="F23" s="5">
        <v>31</v>
      </c>
      <c r="G23" s="5">
        <v>6</v>
      </c>
      <c r="H23" s="5">
        <v>2</v>
      </c>
      <c r="I23" s="5">
        <v>0</v>
      </c>
      <c r="J23" s="5">
        <f t="shared" ref="J23:J25" si="3">SUM(D23:I23)</f>
        <v>103</v>
      </c>
      <c r="M23" s="5" t="s">
        <v>14</v>
      </c>
      <c r="N23" s="5">
        <f>D23+E23</f>
        <v>64</v>
      </c>
      <c r="O23" s="5">
        <f>F23+G23</f>
        <v>37</v>
      </c>
      <c r="P23" s="5">
        <f>H23+I23</f>
        <v>2</v>
      </c>
      <c r="Q23" s="5">
        <f t="shared" si="1"/>
        <v>103</v>
      </c>
      <c r="T23" s="10" t="s">
        <v>24</v>
      </c>
      <c r="U23" s="10"/>
      <c r="V23" s="10"/>
      <c r="W23" s="10"/>
      <c r="X23" s="10"/>
      <c r="AB23" s="10" t="s">
        <v>24</v>
      </c>
      <c r="AC23" s="10"/>
      <c r="AD23" s="10"/>
      <c r="AE23" s="10"/>
      <c r="AF23" s="10"/>
    </row>
    <row r="24" spans="2:32" x14ac:dyDescent="0.4">
      <c r="B24" t="s">
        <v>15</v>
      </c>
      <c r="C24" s="5" t="s">
        <v>13</v>
      </c>
      <c r="D24" s="5">
        <v>65</v>
      </c>
      <c r="E24" s="5">
        <v>32</v>
      </c>
      <c r="F24" s="5">
        <v>10</v>
      </c>
      <c r="G24" s="5">
        <v>2</v>
      </c>
      <c r="H24" s="5">
        <v>0</v>
      </c>
      <c r="I24" s="5">
        <v>2</v>
      </c>
      <c r="J24" s="5">
        <f t="shared" si="3"/>
        <v>111</v>
      </c>
      <c r="L24" t="s">
        <v>15</v>
      </c>
      <c r="M24" s="5" t="s">
        <v>13</v>
      </c>
      <c r="N24" s="5">
        <f>D24+E24</f>
        <v>97</v>
      </c>
      <c r="O24" s="5">
        <f>F24+G24</f>
        <v>12</v>
      </c>
      <c r="P24" s="5">
        <f>H24+I24</f>
        <v>2</v>
      </c>
      <c r="Q24" s="5">
        <f t="shared" si="1"/>
        <v>111</v>
      </c>
      <c r="T24" t="s">
        <v>20</v>
      </c>
      <c r="U24">
        <v>3</v>
      </c>
      <c r="V24">
        <v>3</v>
      </c>
      <c r="W24">
        <v>3</v>
      </c>
      <c r="X24">
        <v>9</v>
      </c>
      <c r="AB24" t="s">
        <v>20</v>
      </c>
      <c r="AC24">
        <v>3</v>
      </c>
      <c r="AD24">
        <v>3</v>
      </c>
      <c r="AE24">
        <v>3</v>
      </c>
      <c r="AF24">
        <v>9</v>
      </c>
    </row>
    <row r="25" spans="2:32" x14ac:dyDescent="0.4">
      <c r="C25" s="5" t="s">
        <v>14</v>
      </c>
      <c r="D25" s="5">
        <v>53</v>
      </c>
      <c r="E25" s="5">
        <v>33</v>
      </c>
      <c r="F25" s="5">
        <v>17</v>
      </c>
      <c r="G25" s="5">
        <v>5</v>
      </c>
      <c r="H25" s="5">
        <v>6</v>
      </c>
      <c r="I25" s="5">
        <v>1</v>
      </c>
      <c r="J25" s="5">
        <f t="shared" si="3"/>
        <v>115</v>
      </c>
      <c r="M25" s="5" t="s">
        <v>14</v>
      </c>
      <c r="N25" s="5">
        <f>D25+E25</f>
        <v>86</v>
      </c>
      <c r="O25" s="5">
        <f>F25+G25</f>
        <v>22</v>
      </c>
      <c r="P25" s="5">
        <f>H25+I25</f>
        <v>7</v>
      </c>
      <c r="Q25" s="5">
        <f t="shared" si="1"/>
        <v>115</v>
      </c>
      <c r="T25" t="s">
        <v>19</v>
      </c>
      <c r="U25">
        <v>247.03354123354126</v>
      </c>
      <c r="V25">
        <v>44.595426195426199</v>
      </c>
      <c r="W25">
        <v>8.3710325710325701</v>
      </c>
      <c r="X25">
        <v>300.00000000000006</v>
      </c>
      <c r="AB25" t="s">
        <v>19</v>
      </c>
      <c r="AC25">
        <v>229.29772861223194</v>
      </c>
      <c r="AD25">
        <v>58.616010034607307</v>
      </c>
      <c r="AE25">
        <v>12.086261353160751</v>
      </c>
      <c r="AF25">
        <v>300</v>
      </c>
    </row>
    <row r="26" spans="2:32" x14ac:dyDescent="0.4">
      <c r="N26" s="9"/>
      <c r="O26" s="9"/>
      <c r="P26" s="9"/>
      <c r="Q26" s="9"/>
      <c r="R26" s="9"/>
      <c r="S26" s="9"/>
      <c r="T26" t="s">
        <v>22</v>
      </c>
      <c r="U26">
        <v>82.344513744513748</v>
      </c>
      <c r="V26">
        <v>14.865142065142066</v>
      </c>
      <c r="W26">
        <v>2.7903441903441899</v>
      </c>
      <c r="X26">
        <v>33.333333333333343</v>
      </c>
      <c r="AB26" t="s">
        <v>22</v>
      </c>
      <c r="AC26">
        <v>76.432576204077307</v>
      </c>
      <c r="AD26">
        <v>19.538670011535768</v>
      </c>
      <c r="AE26">
        <v>4.0287537843869172</v>
      </c>
      <c r="AF26">
        <v>33.333333333333336</v>
      </c>
    </row>
    <row r="27" spans="2:32" x14ac:dyDescent="0.4">
      <c r="N27" s="9"/>
      <c r="O27" s="9"/>
      <c r="P27" s="9"/>
      <c r="Q27" s="9"/>
      <c r="R27" s="9"/>
      <c r="S27" s="9"/>
      <c r="T27" t="s">
        <v>23</v>
      </c>
      <c r="U27">
        <v>20.027309631717117</v>
      </c>
      <c r="V27">
        <v>14.601337534559889</v>
      </c>
      <c r="W27">
        <v>6.9062256499262755</v>
      </c>
      <c r="X27">
        <v>1388.9002481307466</v>
      </c>
      <c r="AB27" t="s">
        <v>23</v>
      </c>
      <c r="AC27">
        <v>2.0549513200121954</v>
      </c>
      <c r="AD27">
        <v>0.6082513539700809</v>
      </c>
      <c r="AE27">
        <v>3.8330405555497222</v>
      </c>
      <c r="AF27">
        <v>1091.5975063325022</v>
      </c>
    </row>
    <row r="28" spans="2:32" ht="19.5" x14ac:dyDescent="0.4">
      <c r="B28" s="11" t="s">
        <v>25</v>
      </c>
    </row>
    <row r="29" spans="2:32" ht="19.5" thickBot="1" x14ac:dyDescent="0.45">
      <c r="T29" s="10" t="s">
        <v>19</v>
      </c>
      <c r="U29" s="10"/>
      <c r="V29" s="10"/>
      <c r="W29" s="10"/>
      <c r="AB29" s="10" t="s">
        <v>19</v>
      </c>
      <c r="AC29" s="10"/>
      <c r="AD29" s="10"/>
      <c r="AE29" s="10"/>
    </row>
    <row r="30" spans="2:32" x14ac:dyDescent="0.4">
      <c r="B30" s="2" t="s">
        <v>13</v>
      </c>
      <c r="J30" s="2" t="s">
        <v>14</v>
      </c>
      <c r="T30" t="s">
        <v>20</v>
      </c>
      <c r="U30">
        <v>6</v>
      </c>
      <c r="V30">
        <v>6</v>
      </c>
      <c r="W30">
        <v>6</v>
      </c>
      <c r="AB30" t="s">
        <v>20</v>
      </c>
      <c r="AC30">
        <v>6</v>
      </c>
      <c r="AD30">
        <v>6</v>
      </c>
      <c r="AE30">
        <v>6</v>
      </c>
    </row>
    <row r="31" spans="2:32" x14ac:dyDescent="0.4">
      <c r="C31" t="s">
        <v>6</v>
      </c>
      <c r="F31" t="s">
        <v>15</v>
      </c>
      <c r="K31" t="s">
        <v>6</v>
      </c>
      <c r="N31" t="s">
        <v>15</v>
      </c>
      <c r="T31" t="s">
        <v>19</v>
      </c>
      <c r="U31">
        <v>490.03702555409876</v>
      </c>
      <c r="V31">
        <v>96.905530725042922</v>
      </c>
      <c r="W31">
        <v>13.057443720858354</v>
      </c>
      <c r="AB31" t="s">
        <v>19</v>
      </c>
      <c r="AC31">
        <v>405.15914113840745</v>
      </c>
      <c r="AD31">
        <v>169.70173882450516</v>
      </c>
      <c r="AE31">
        <v>25.139120037087395</v>
      </c>
    </row>
    <row r="32" spans="2:32" x14ac:dyDescent="0.4">
      <c r="C32" s="12" t="s">
        <v>9</v>
      </c>
      <c r="D32" s="13" t="s">
        <v>10</v>
      </c>
      <c r="E32" s="13" t="s">
        <v>11</v>
      </c>
      <c r="F32" s="12" t="s">
        <v>9</v>
      </c>
      <c r="G32" s="13" t="s">
        <v>10</v>
      </c>
      <c r="H32" s="13" t="s">
        <v>11</v>
      </c>
      <c r="I32" s="14"/>
      <c r="J32" s="14"/>
      <c r="K32" s="12" t="s">
        <v>9</v>
      </c>
      <c r="L32" s="13" t="s">
        <v>10</v>
      </c>
      <c r="M32" s="13" t="s">
        <v>11</v>
      </c>
      <c r="N32" s="12" t="s">
        <v>9</v>
      </c>
      <c r="O32" s="13" t="s">
        <v>10</v>
      </c>
      <c r="P32" s="13" t="s">
        <v>11</v>
      </c>
      <c r="T32" t="s">
        <v>22</v>
      </c>
      <c r="U32">
        <v>81.672837592349794</v>
      </c>
      <c r="V32">
        <v>16.150921787507155</v>
      </c>
      <c r="W32">
        <v>2.1762406201430591</v>
      </c>
      <c r="AB32" t="s">
        <v>22</v>
      </c>
      <c r="AC32">
        <v>67.526523523067908</v>
      </c>
      <c r="AD32">
        <v>28.283623137417521</v>
      </c>
      <c r="AE32">
        <v>4.1898533395145661</v>
      </c>
    </row>
    <row r="33" spans="2:34" x14ac:dyDescent="0.4">
      <c r="B33" t="s">
        <v>5</v>
      </c>
      <c r="C33" s="15">
        <f>N8/$Q8*100</f>
        <v>81</v>
      </c>
      <c r="D33" s="16">
        <f t="shared" ref="D33:E33" si="4">O8/$Q8*100</f>
        <v>19</v>
      </c>
      <c r="E33" s="17">
        <f t="shared" si="4"/>
        <v>0</v>
      </c>
      <c r="F33" s="15">
        <f>N10/$Q10*100</f>
        <v>78.84615384615384</v>
      </c>
      <c r="G33" s="16">
        <f t="shared" ref="G33:H33" si="5">O10/$Q10*100</f>
        <v>15.384615384615385</v>
      </c>
      <c r="H33" s="17">
        <f t="shared" si="5"/>
        <v>5.7692307692307692</v>
      </c>
      <c r="J33" t="s">
        <v>5</v>
      </c>
      <c r="K33" s="15">
        <f>N9/$Q$9*100</f>
        <v>60.784313725490193</v>
      </c>
      <c r="L33" s="16">
        <f>O9/$Q$9*100</f>
        <v>33.333333333333329</v>
      </c>
      <c r="M33" s="17">
        <f>P9/$Q$9*100</f>
        <v>5.8823529411764701</v>
      </c>
      <c r="N33" s="15">
        <f>N11/$Q11*100</f>
        <v>77.142857142857153</v>
      </c>
      <c r="O33" s="16">
        <f>O11/$Q11*100</f>
        <v>19.047619047619047</v>
      </c>
      <c r="P33" s="17">
        <f>P11/$Q11*100</f>
        <v>3.8095238095238098</v>
      </c>
      <c r="T33" t="s">
        <v>23</v>
      </c>
      <c r="U33">
        <v>12.507704792345852</v>
      </c>
      <c r="V33">
        <v>11.325734125223743</v>
      </c>
      <c r="W33">
        <v>4.0527723547577903</v>
      </c>
      <c r="AB33" t="s">
        <v>23</v>
      </c>
      <c r="AC33">
        <v>105.86230970565157</v>
      </c>
      <c r="AD33">
        <v>99.598926436718287</v>
      </c>
      <c r="AE33">
        <v>3.3483595995295445</v>
      </c>
    </row>
    <row r="34" spans="2:34" x14ac:dyDescent="0.4">
      <c r="B34" t="s">
        <v>16</v>
      </c>
      <c r="C34" s="18">
        <f>N15/$Q15*100</f>
        <v>77.857142857142861</v>
      </c>
      <c r="D34" s="9">
        <f t="shared" ref="D34" si="6">O15/$Q15*100</f>
        <v>19.285714285714288</v>
      </c>
      <c r="E34" s="19">
        <f>P15/$Q15*100</f>
        <v>2.8571428571428572</v>
      </c>
      <c r="F34" s="18">
        <f>N17/$Q17*100</f>
        <v>80.800000000000011</v>
      </c>
      <c r="G34" s="9">
        <f t="shared" ref="G34:H34" si="7">O17/$Q17*100</f>
        <v>18.399999999999999</v>
      </c>
      <c r="H34" s="19">
        <f t="shared" si="7"/>
        <v>0.8</v>
      </c>
      <c r="J34" t="s">
        <v>16</v>
      </c>
      <c r="K34" s="18">
        <f>N16/$Q16*100</f>
        <v>52.941176470588239</v>
      </c>
      <c r="L34" s="9">
        <f>O16/$Q16*100</f>
        <v>41.830065359477125</v>
      </c>
      <c r="M34" s="19">
        <f>P16/$Q16*100</f>
        <v>5.2287581699346406</v>
      </c>
      <c r="N34" s="18">
        <f>N18/$Q18*100</f>
        <v>77.372262773722639</v>
      </c>
      <c r="O34" s="9">
        <f>O18/$Q18*100</f>
        <v>20.437956204379564</v>
      </c>
      <c r="P34" s="19">
        <f>P18/$Q18*100</f>
        <v>2.1897810218978102</v>
      </c>
    </row>
    <row r="35" spans="2:34" x14ac:dyDescent="0.4">
      <c r="B35" t="s">
        <v>21</v>
      </c>
      <c r="C35" s="20">
        <f>N22/$Q22*100</f>
        <v>84.146341463414629</v>
      </c>
      <c r="D35" s="21">
        <f t="shared" ref="D35:E35" si="8">O22/$Q22*100</f>
        <v>14.02439024390244</v>
      </c>
      <c r="E35" s="22">
        <f t="shared" si="8"/>
        <v>1.8292682926829267</v>
      </c>
      <c r="F35" s="20">
        <f>N24/$Q24*100</f>
        <v>87.387387387387378</v>
      </c>
      <c r="G35" s="21">
        <f t="shared" ref="G35:H35" si="9">O24/$Q24*100</f>
        <v>10.810810810810811</v>
      </c>
      <c r="H35" s="22">
        <f t="shared" si="9"/>
        <v>1.8018018018018018</v>
      </c>
      <c r="J35" t="s">
        <v>21</v>
      </c>
      <c r="K35" s="20">
        <f>N23/$Q23*100</f>
        <v>62.135922330097081</v>
      </c>
      <c r="L35" s="21">
        <f>O23/$Q23*100</f>
        <v>35.922330097087382</v>
      </c>
      <c r="M35" s="22">
        <f>P23/$Q23*100</f>
        <v>1.9417475728155338</v>
      </c>
      <c r="N35" s="20">
        <f>N25/$Q25*100</f>
        <v>74.782608695652172</v>
      </c>
      <c r="O35" s="21">
        <f>O25/$Q25*100</f>
        <v>19.130434782608695</v>
      </c>
      <c r="P35" s="22">
        <f>P25/$Q25*100</f>
        <v>6.0869565217391308</v>
      </c>
    </row>
    <row r="36" spans="2:34" ht="19.5" thickBot="1" x14ac:dyDescent="0.45">
      <c r="B36" s="23" t="s">
        <v>26</v>
      </c>
      <c r="C36" s="24">
        <f>AVERAGE(C33:C35)</f>
        <v>81.00116144018584</v>
      </c>
      <c r="D36" s="24">
        <f t="shared" ref="D36:H36" si="10">AVERAGE(D33:D35)</f>
        <v>17.436701509872243</v>
      </c>
      <c r="E36" s="24">
        <f t="shared" si="10"/>
        <v>1.5621370499419278</v>
      </c>
      <c r="F36" s="24">
        <f t="shared" si="10"/>
        <v>82.344513744513748</v>
      </c>
      <c r="G36" s="24">
        <f t="shared" si="10"/>
        <v>14.865142065142066</v>
      </c>
      <c r="H36" s="24">
        <f t="shared" si="10"/>
        <v>2.7903441903441899</v>
      </c>
      <c r="J36" s="23" t="s">
        <v>26</v>
      </c>
      <c r="K36" s="24">
        <f t="shared" ref="K36:P36" si="11">AVERAGE(K33:K35)</f>
        <v>58.620470842058502</v>
      </c>
      <c r="L36" s="24">
        <f t="shared" si="11"/>
        <v>37.028576263299279</v>
      </c>
      <c r="M36" s="24">
        <f t="shared" si="11"/>
        <v>4.3509528946422149</v>
      </c>
      <c r="N36" s="24">
        <f t="shared" si="11"/>
        <v>76.432576204077336</v>
      </c>
      <c r="O36" s="24">
        <f t="shared" si="11"/>
        <v>19.538670011535768</v>
      </c>
      <c r="P36" s="24">
        <f t="shared" si="11"/>
        <v>4.0287537843869172</v>
      </c>
      <c r="T36" t="s">
        <v>27</v>
      </c>
      <c r="AB36" t="s">
        <v>27</v>
      </c>
    </row>
    <row r="37" spans="2:34" x14ac:dyDescent="0.4">
      <c r="B37" t="s">
        <v>28</v>
      </c>
      <c r="C37">
        <f>_xlfn.STDEV.P(C33:C35)</f>
        <v>2.5675547107433001</v>
      </c>
      <c r="D37">
        <f t="shared" ref="D37:H37" si="12">_xlfn.STDEV.P(D33:D35)</f>
        <v>2.4156861406459744</v>
      </c>
      <c r="E37">
        <f t="shared" si="12"/>
        <v>1.1816191298854513</v>
      </c>
      <c r="F37">
        <f t="shared" si="12"/>
        <v>3.6539758831275897</v>
      </c>
      <c r="G37">
        <f t="shared" si="12"/>
        <v>3.1199719586944852</v>
      </c>
      <c r="H37">
        <f t="shared" si="12"/>
        <v>2.1457284155466145</v>
      </c>
      <c r="J37" t="s">
        <v>28</v>
      </c>
      <c r="K37">
        <f t="shared" ref="K37:P37" si="13">_xlfn.STDEV.P(K33:K35)</f>
        <v>4.0535992133224203</v>
      </c>
      <c r="L37">
        <f t="shared" si="13"/>
        <v>3.5558823767777907</v>
      </c>
      <c r="M37">
        <f t="shared" si="13"/>
        <v>1.7243354745692936</v>
      </c>
      <c r="N37">
        <f t="shared" si="13"/>
        <v>1.1704561276164147</v>
      </c>
      <c r="O37">
        <f t="shared" si="13"/>
        <v>0.63678952774580289</v>
      </c>
      <c r="P37">
        <f t="shared" si="13"/>
        <v>1.5985494582171935</v>
      </c>
      <c r="T37" s="25" t="s">
        <v>29</v>
      </c>
      <c r="U37" s="25" t="s">
        <v>30</v>
      </c>
      <c r="V37" s="25" t="s">
        <v>31</v>
      </c>
      <c r="W37" s="25" t="s">
        <v>23</v>
      </c>
      <c r="X37" s="25" t="s">
        <v>32</v>
      </c>
      <c r="Y37" s="25" t="s">
        <v>33</v>
      </c>
      <c r="Z37" s="25" t="s">
        <v>34</v>
      </c>
      <c r="AB37" s="25" t="s">
        <v>29</v>
      </c>
      <c r="AC37" s="25" t="s">
        <v>30</v>
      </c>
      <c r="AD37" s="25" t="s">
        <v>31</v>
      </c>
      <c r="AE37" s="25" t="s">
        <v>23</v>
      </c>
      <c r="AF37" s="25" t="s">
        <v>32</v>
      </c>
      <c r="AG37" s="25" t="s">
        <v>33</v>
      </c>
      <c r="AH37" s="25" t="s">
        <v>34</v>
      </c>
    </row>
    <row r="38" spans="2:34" x14ac:dyDescent="0.4">
      <c r="B38" s="26" t="s">
        <v>35</v>
      </c>
      <c r="C38" s="26">
        <f>C37/SQRT(3)</f>
        <v>1.4823784034067362</v>
      </c>
      <c r="D38" s="26">
        <f t="shared" ref="D38:H38" si="14">D37/SQRT(3)</f>
        <v>1.3946970435796016</v>
      </c>
      <c r="E38" s="26">
        <f t="shared" si="14"/>
        <v>0.68220812271897668</v>
      </c>
      <c r="F38" s="26">
        <f t="shared" si="14"/>
        <v>2.1096239597361146</v>
      </c>
      <c r="G38" s="26">
        <f t="shared" si="14"/>
        <v>1.8013166502163451</v>
      </c>
      <c r="H38" s="26">
        <f t="shared" si="14"/>
        <v>1.2388368783236672</v>
      </c>
      <c r="J38" s="26" t="s">
        <v>35</v>
      </c>
      <c r="K38" s="26">
        <f t="shared" ref="K38:P38" si="15">K37/SQRT(3)</f>
        <v>2.3403465969985549</v>
      </c>
      <c r="L38" s="26">
        <f t="shared" si="15"/>
        <v>2.0529896474393037</v>
      </c>
      <c r="M38" s="26">
        <f t="shared" si="15"/>
        <v>0.99554555041580284</v>
      </c>
      <c r="N38" s="26">
        <f t="shared" si="15"/>
        <v>0.67576316035398409</v>
      </c>
      <c r="O38" s="26">
        <f t="shared" si="15"/>
        <v>0.36765060526117399</v>
      </c>
      <c r="P38" s="26">
        <f t="shared" si="15"/>
        <v>0.92292296001462715</v>
      </c>
      <c r="T38" t="s">
        <v>36</v>
      </c>
      <c r="U38">
        <v>0</v>
      </c>
      <c r="V38">
        <v>1</v>
      </c>
      <c r="W38">
        <v>0</v>
      </c>
      <c r="X38">
        <v>0</v>
      </c>
      <c r="Y38">
        <v>1</v>
      </c>
      <c r="Z38">
        <v>4.7472253467225149</v>
      </c>
      <c r="AB38" t="s">
        <v>36</v>
      </c>
      <c r="AC38">
        <v>-1.8189894035458565E-12</v>
      </c>
      <c r="AD38">
        <v>1</v>
      </c>
      <c r="AE38">
        <v>-1.8189894035458565E-12</v>
      </c>
      <c r="AF38">
        <v>-1.9999813284132095E-13</v>
      </c>
      <c r="AG38" t="e">
        <v>#NUM!</v>
      </c>
      <c r="AH38">
        <v>4.7472253467225149</v>
      </c>
    </row>
    <row r="39" spans="2:34" x14ac:dyDescent="0.4">
      <c r="B39" s="27" t="s">
        <v>37</v>
      </c>
      <c r="C39" s="27"/>
      <c r="D39" s="27"/>
      <c r="E39" s="27"/>
      <c r="F39" s="27">
        <f>TTEST(C33:C35,F33:F35,2,2)</f>
        <v>0.69243181222196681</v>
      </c>
      <c r="G39" s="27">
        <f t="shared" ref="G39:H39" si="16">TTEST(D33:D35,G33:G35,2,2)</f>
        <v>0.40886447301362178</v>
      </c>
      <c r="H39" s="27">
        <f t="shared" si="16"/>
        <v>0.51741491785136939</v>
      </c>
      <c r="J39" s="27" t="s">
        <v>37</v>
      </c>
      <c r="K39" s="27"/>
      <c r="L39" s="27"/>
      <c r="M39" s="27"/>
      <c r="N39" s="27">
        <f>TTEST(K33:K35,N33:N35,2,2)</f>
        <v>3.9536294122731611E-3</v>
      </c>
      <c r="O39" s="27">
        <f t="shared" ref="O39:P39" si="17">TTEST(L33:L35,O33:O35,2,2)</f>
        <v>2.3811324574848553E-3</v>
      </c>
      <c r="P39" s="27">
        <f t="shared" si="17"/>
        <v>0.85578461227110303</v>
      </c>
      <c r="T39" t="s">
        <v>38</v>
      </c>
      <c r="U39">
        <v>21616.244189255671</v>
      </c>
      <c r="V39">
        <v>2</v>
      </c>
      <c r="W39">
        <v>10808.122094627835</v>
      </c>
      <c r="X39">
        <v>1041.3949999243023</v>
      </c>
      <c r="Y39">
        <v>3.5338208136723332E-14</v>
      </c>
      <c r="Z39">
        <v>3.8852938346523942</v>
      </c>
      <c r="AB39" t="s">
        <v>38</v>
      </c>
      <c r="AC39">
        <v>12264.097527385267</v>
      </c>
      <c r="AD39">
        <v>2</v>
      </c>
      <c r="AE39">
        <v>6132.0487636926337</v>
      </c>
      <c r="AF39">
        <v>674.21959734332222</v>
      </c>
      <c r="AG39">
        <v>4.7099105881974047E-13</v>
      </c>
      <c r="AH39">
        <v>3.8852938346523942</v>
      </c>
    </row>
    <row r="40" spans="2:34" x14ac:dyDescent="0.4">
      <c r="B40" s="27"/>
      <c r="C40" s="27"/>
      <c r="D40" s="27"/>
      <c r="E40" s="27"/>
      <c r="F40" s="27" t="s">
        <v>39</v>
      </c>
      <c r="G40" s="27" t="s">
        <v>39</v>
      </c>
      <c r="H40" s="27" t="s">
        <v>39</v>
      </c>
      <c r="J40" s="27"/>
      <c r="K40" s="27"/>
      <c r="L40" s="27"/>
      <c r="M40" s="27"/>
      <c r="N40" s="27" t="s">
        <v>40</v>
      </c>
      <c r="O40" s="27" t="s">
        <v>40</v>
      </c>
      <c r="P40" s="27" t="s">
        <v>39</v>
      </c>
      <c r="T40" t="s">
        <v>41</v>
      </c>
      <c r="U40">
        <v>14.889009256590072</v>
      </c>
      <c r="V40">
        <v>2</v>
      </c>
      <c r="W40">
        <v>7.4445046282950358</v>
      </c>
      <c r="X40">
        <v>0.71730036253691398</v>
      </c>
      <c r="Y40" s="28">
        <v>0.50785401895878468</v>
      </c>
      <c r="Z40">
        <v>3.8852938346523942</v>
      </c>
      <c r="AB40" t="s">
        <v>41</v>
      </c>
      <c r="AC40">
        <v>934.90759558467983</v>
      </c>
      <c r="AD40">
        <v>2</v>
      </c>
      <c r="AE40">
        <v>467.45379779233991</v>
      </c>
      <c r="AF40">
        <v>51.39660877947248</v>
      </c>
      <c r="AG40" s="29">
        <v>1.3049386743476099E-6</v>
      </c>
      <c r="AH40">
        <v>3.8852938346523942</v>
      </c>
    </row>
    <row r="41" spans="2:34" x14ac:dyDescent="0.4">
      <c r="S41" s="9"/>
      <c r="T41" t="s">
        <v>42</v>
      </c>
      <c r="U41">
        <v>124.54204710504811</v>
      </c>
      <c r="V41">
        <v>12</v>
      </c>
      <c r="W41">
        <v>10.378503925420675</v>
      </c>
      <c r="AB41" t="s">
        <v>42</v>
      </c>
      <c r="AC41">
        <v>109.14038312481932</v>
      </c>
      <c r="AD41">
        <v>12</v>
      </c>
      <c r="AE41">
        <v>9.0950319270682769</v>
      </c>
    </row>
    <row r="43" spans="2:34" s="30" customFormat="1" ht="19.5" thickBot="1" x14ac:dyDescent="0.45">
      <c r="B43" s="30" t="s">
        <v>13</v>
      </c>
      <c r="J43" s="30" t="s">
        <v>14</v>
      </c>
      <c r="T43" s="31" t="s">
        <v>19</v>
      </c>
      <c r="U43" s="31">
        <v>21755.675245617309</v>
      </c>
      <c r="V43" s="31">
        <v>17</v>
      </c>
      <c r="W43" s="31"/>
      <c r="X43" s="31"/>
      <c r="Y43" s="31"/>
      <c r="Z43" s="31"/>
      <c r="AB43" s="31" t="s">
        <v>19</v>
      </c>
      <c r="AC43" s="31">
        <v>13308.145506094765</v>
      </c>
      <c r="AD43" s="31">
        <v>17</v>
      </c>
      <c r="AE43" s="31"/>
      <c r="AF43" s="31"/>
      <c r="AG43" s="31"/>
      <c r="AH43" s="31"/>
    </row>
    <row r="44" spans="2:34" x14ac:dyDescent="0.4">
      <c r="B44" s="23" t="s">
        <v>26</v>
      </c>
      <c r="C44" s="23"/>
      <c r="D44" s="23"/>
      <c r="E44" s="23"/>
      <c r="J44" s="23" t="s">
        <v>26</v>
      </c>
      <c r="K44" s="23"/>
      <c r="L44" s="23"/>
      <c r="M44" s="23"/>
    </row>
    <row r="45" spans="2:34" x14ac:dyDescent="0.4">
      <c r="C45" s="12" t="s">
        <v>9</v>
      </c>
      <c r="D45" s="13" t="s">
        <v>10</v>
      </c>
      <c r="E45" s="13" t="s">
        <v>11</v>
      </c>
      <c r="K45" s="12" t="s">
        <v>9</v>
      </c>
      <c r="L45" s="13" t="s">
        <v>10</v>
      </c>
      <c r="M45" s="13" t="s">
        <v>11</v>
      </c>
    </row>
    <row r="46" spans="2:34" x14ac:dyDescent="0.4">
      <c r="B46" t="s">
        <v>6</v>
      </c>
      <c r="C46" s="32">
        <f>C36</f>
        <v>81.00116144018584</v>
      </c>
      <c r="D46" s="32">
        <f t="shared" ref="D46:E46" si="18">D36</f>
        <v>17.436701509872243</v>
      </c>
      <c r="E46" s="32">
        <f t="shared" si="18"/>
        <v>1.5621370499419278</v>
      </c>
      <c r="J46" t="s">
        <v>6</v>
      </c>
      <c r="K46" s="32">
        <f>K36</f>
        <v>58.620470842058502</v>
      </c>
      <c r="L46" s="32">
        <f t="shared" ref="L46:M46" si="19">L36</f>
        <v>37.028576263299279</v>
      </c>
      <c r="M46" s="32">
        <f t="shared" si="19"/>
        <v>4.3509528946422149</v>
      </c>
    </row>
    <row r="47" spans="2:34" x14ac:dyDescent="0.4">
      <c r="B47" t="s">
        <v>15</v>
      </c>
      <c r="C47" s="32">
        <f>F36</f>
        <v>82.344513744513748</v>
      </c>
      <c r="D47" s="32">
        <f t="shared" ref="D47:E47" si="20">G36</f>
        <v>14.865142065142066</v>
      </c>
      <c r="E47" s="32">
        <f t="shared" si="20"/>
        <v>2.7903441903441899</v>
      </c>
      <c r="J47" t="s">
        <v>15</v>
      </c>
      <c r="K47" s="32">
        <f>N36</f>
        <v>76.432576204077336</v>
      </c>
      <c r="L47" s="32">
        <f t="shared" ref="L47:M47" si="21">O36</f>
        <v>19.538670011535768</v>
      </c>
      <c r="M47" s="32">
        <f t="shared" si="21"/>
        <v>4.0287537843869172</v>
      </c>
    </row>
    <row r="50" spans="2:13" x14ac:dyDescent="0.4">
      <c r="B50" s="26" t="s">
        <v>35</v>
      </c>
      <c r="C50" s="26"/>
      <c r="D50" s="26"/>
      <c r="E50" s="26"/>
      <c r="J50" s="26" t="s">
        <v>35</v>
      </c>
      <c r="K50" s="26"/>
      <c r="L50" s="26"/>
      <c r="M50" s="26"/>
    </row>
    <row r="51" spans="2:13" x14ac:dyDescent="0.4">
      <c r="C51" s="12" t="s">
        <v>9</v>
      </c>
      <c r="D51" s="13" t="s">
        <v>10</v>
      </c>
      <c r="E51" s="13" t="s">
        <v>11</v>
      </c>
      <c r="K51" s="12" t="s">
        <v>9</v>
      </c>
      <c r="L51" s="13" t="s">
        <v>10</v>
      </c>
      <c r="M51" s="13" t="s">
        <v>11</v>
      </c>
    </row>
    <row r="52" spans="2:13" x14ac:dyDescent="0.4">
      <c r="B52" t="s">
        <v>6</v>
      </c>
      <c r="C52">
        <f>C38</f>
        <v>1.4823784034067362</v>
      </c>
      <c r="D52">
        <f t="shared" ref="D52:E52" si="22">D38</f>
        <v>1.3946970435796016</v>
      </c>
      <c r="E52">
        <f t="shared" si="22"/>
        <v>0.68220812271897668</v>
      </c>
      <c r="J52" t="s">
        <v>6</v>
      </c>
      <c r="K52">
        <f>K38</f>
        <v>2.3403465969985549</v>
      </c>
      <c r="L52">
        <f t="shared" ref="L52:M52" si="23">L38</f>
        <v>2.0529896474393037</v>
      </c>
      <c r="M52">
        <f t="shared" si="23"/>
        <v>0.99554555041580284</v>
      </c>
    </row>
    <row r="53" spans="2:13" x14ac:dyDescent="0.4">
      <c r="B53" t="s">
        <v>15</v>
      </c>
      <c r="C53">
        <f>F38</f>
        <v>2.1096239597361146</v>
      </c>
      <c r="D53">
        <f t="shared" ref="D53:E53" si="24">G38</f>
        <v>1.8013166502163451</v>
      </c>
      <c r="E53">
        <f t="shared" si="24"/>
        <v>1.2388368783236672</v>
      </c>
      <c r="J53" t="s">
        <v>15</v>
      </c>
      <c r="K53">
        <f>N38</f>
        <v>0.67576316035398409</v>
      </c>
      <c r="L53">
        <f t="shared" ref="L53:M53" si="25">O38</f>
        <v>0.36765060526117399</v>
      </c>
      <c r="M53">
        <f t="shared" si="25"/>
        <v>0.92292296001462715</v>
      </c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Figure 5C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Atsuko Ikeda</dc:creator>
  <cp:lastModifiedBy>セラミド 酵母</cp:lastModifiedBy>
  <dcterms:created xsi:type="dcterms:W3CDTF">2024-03-08T05:02:28Z</dcterms:created>
  <dcterms:modified xsi:type="dcterms:W3CDTF">2024-03-08T06:20:31Z</dcterms:modified>
</cp:coreProperties>
</file>