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For Manuscript\Good 4P cable data\"/>
    </mc:Choice>
  </mc:AlternateContent>
  <xr:revisionPtr revIDLastSave="0" documentId="13_ncr:1_{AF664238-EBAB-486F-A331-F5996B501D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6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3" i="1" l="1"/>
  <c r="M303" i="1"/>
  <c r="N300" i="1"/>
  <c r="M300" i="1"/>
  <c r="N297" i="1"/>
  <c r="M297" i="1"/>
  <c r="N294" i="1"/>
  <c r="M294" i="1"/>
  <c r="N291" i="1"/>
  <c r="M291" i="1"/>
  <c r="N279" i="1"/>
  <c r="M279" i="1"/>
  <c r="W246" i="1"/>
  <c r="W250" i="1" l="1"/>
  <c r="X248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  <c r="X250" i="1" l="1"/>
  <c r="Y250" i="1" s="1"/>
  <c r="W252" i="1" s="1"/>
</calcChain>
</file>

<file path=xl/sharedStrings.xml><?xml version="1.0" encoding="utf-8"?>
<sst xmlns="http://schemas.openxmlformats.org/spreadsheetml/2006/main" count="703" uniqueCount="288">
  <si>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</si>
  <si>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</si>
  <si>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</si>
  <si>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</si>
  <si>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</si>
  <si>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</si>
  <si>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</si>
  <si>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</si>
  <si>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</si>
  <si>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</si>
  <si>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</si>
  <si>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</si>
  <si>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</si>
  <si>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</si>
  <si>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</si>
  <si>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</si>
  <si>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</si>
  <si>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</si>
  <si>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</si>
  <si>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</si>
  <si>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</si>
  <si>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</si>
  <si>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</si>
  <si>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</si>
  <si>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</si>
  <si>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</si>
  <si>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</si>
  <si>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</si>
  <si>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</si>
  <si>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</si>
  <si>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</si>
  <si>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</si>
  <si>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</si>
  <si>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</si>
  <si>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</si>
  <si>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</si>
  <si>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</si>
  <si>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</si>
  <si>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</si>
  <si>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</si>
  <si>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</si>
  <si>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</si>
  <si>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</si>
  <si>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</si>
  <si>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</si>
  <si>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</si>
  <si>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</si>
  <si>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</si>
  <si>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</si>
  <si>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</si>
  <si>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</si>
  <si>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</si>
  <si>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</si>
  <si>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</si>
  <si>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</si>
  <si>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</si>
  <si>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</si>
  <si>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</si>
  <si>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</si>
  <si>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</si>
  <si>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</si>
  <si>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</si>
  <si>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</si>
  <si>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</si>
  <si>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</si>
  <si>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</si>
  <si>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</si>
  <si>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</si>
  <si>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</si>
  <si>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</si>
  <si>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</si>
  <si>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</si>
  <si>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</si>
  <si>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</si>
  <si>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</si>
  <si>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</si>
  <si>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</si>
  <si>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</si>
  <si>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</si>
  <si>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</si>
  <si>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</si>
  <si>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</si>
  <si>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</si>
  <si>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</si>
  <si>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</si>
  <si>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</si>
  <si>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</si>
  <si>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</si>
  <si>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</si>
  <si>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</si>
  <si>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</si>
  <si>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</si>
  <si>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</si>
  <si>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</si>
  <si>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</si>
  <si>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</si>
  <si>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</si>
  <si>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</si>
  <si>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</si>
  <si>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</si>
  <si>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</si>
  <si>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</si>
  <si>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</si>
  <si>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</si>
  <si>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</si>
  <si>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</si>
  <si>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</si>
  <si>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</si>
  <si>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</si>
  <si>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</si>
  <si>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</si>
  <si>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</si>
  <si>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</si>
  <si>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</si>
  <si>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</si>
  <si>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</si>
  <si>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</si>
  <si>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</si>
  <si>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</si>
  <si>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</si>
  <si>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</si>
  <si>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</si>
  <si>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</si>
  <si>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</si>
  <si>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</si>
  <si>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</si>
  <si>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</si>
  <si>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</si>
  <si>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</si>
  <si>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</si>
  <si>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</si>
  <si>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</si>
  <si>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</si>
  <si>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</si>
  <si>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</si>
  <si>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</si>
  <si>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</si>
  <si>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</si>
  <si>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</si>
  <si>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</si>
  <si>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</si>
  <si>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</si>
  <si>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</si>
  <si>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</si>
  <si>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</si>
  <si>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17:29:15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</si>
  <si>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</si>
  <si>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</si>
  <si>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</si>
  <si>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</si>
  <si>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</si>
  <si>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 um (2)</t>
  </si>
  <si>
    <t xml:space="preserve"> TestRecord.LinkKey</t>
  </si>
  <si>
    <t xml:space="preserve"> 78454840-fc48-41ef-bcb5-75c6e09617b5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</si>
  <si>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</si>
  <si>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</si>
  <si>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</si>
  <si>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</si>
  <si>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</si>
  <si>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</si>
  <si>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</si>
  <si>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</si>
  <si>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</si>
  <si>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</si>
  <si>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</si>
  <si>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</si>
  <si>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</si>
  <si>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</si>
  <si>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</si>
  <si>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</si>
  <si>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</si>
  <si>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</si>
  <si>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</si>
  <si>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</si>
  <si>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</si>
  <si>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</si>
  <si>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</si>
  <si>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</si>
  <si>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</si>
  <si>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</si>
  <si>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</si>
  <si>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</si>
  <si>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</si>
  <si>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</si>
  <si>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</si>
  <si>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</si>
  <si>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</si>
  <si>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</si>
  <si>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</si>
  <si>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</si>
  <si>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</si>
  <si>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</si>
  <si>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</si>
  <si>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</si>
  <si>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</si>
  <si>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</si>
  <si>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</si>
  <si>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</si>
  <si>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</si>
  <si>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</si>
  <si>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</si>
  <si>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</si>
  <si>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</si>
  <si>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</si>
  <si>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</si>
  <si>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</si>
  <si>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</si>
  <si>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</si>
  <si>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</si>
  <si>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</si>
  <si>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</si>
  <si>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</si>
  <si>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</si>
  <si>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</si>
  <si>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</si>
  <si>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</si>
  <si>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</si>
  <si>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</si>
  <si>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</si>
  <si>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</si>
  <si>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</si>
  <si>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</si>
  <si>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</si>
  <si>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</si>
  <si>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</si>
  <si>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</si>
  <si>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</si>
  <si>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</si>
  <si>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</si>
  <si>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</si>
  <si>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</si>
  <si>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</si>
  <si>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</si>
  <si>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</si>
  <si>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</si>
  <si>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</si>
  <si>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</si>
  <si>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</si>
  <si>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</si>
  <si>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</si>
  <si>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</si>
  <si>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</si>
  <si>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</si>
  <si>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</si>
  <si>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</si>
  <si>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</si>
  <si>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</si>
  <si>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</si>
  <si>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</si>
  <si>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</si>
  <si>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</si>
  <si>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</si>
  <si>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</si>
  <si>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</si>
  <si>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</si>
  <si>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</si>
  <si>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</si>
  <si>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</si>
  <si>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</si>
  <si>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</si>
  <si>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</si>
  <si>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</si>
  <si>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</si>
  <si>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flipped drop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</si>
  <si>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</si>
  <si>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</si>
  <si>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</si>
  <si>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</si>
  <si>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</si>
  <si>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</si>
  <si>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</si>
  <si>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</si>
  <si>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</si>
  <si>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</si>
  <si>
    <t>Conductance 20 um (S)</t>
  </si>
  <si>
    <t>Conductance 200 um (S)</t>
  </si>
  <si>
    <t>Resistance 20 um (Ohm)</t>
  </si>
  <si>
    <t>Resistance 200 um (Ohm)</t>
  </si>
  <si>
    <t xml:space="preserve">Number of cables </t>
  </si>
  <si>
    <t>Number of cables 1</t>
  </si>
  <si>
    <t>Numberof fibers per cable</t>
  </si>
  <si>
    <t>Fiber diameter (m)</t>
  </si>
  <si>
    <t>Fiber cross-sectional area (m^2)</t>
  </si>
  <si>
    <t>Single fiber conductivty 20 um (S/m)</t>
  </si>
  <si>
    <t>Single fiber conductivity 200 um (S/m)</t>
  </si>
  <si>
    <t>Single fiber conductivity 20 um (uS/cm)</t>
  </si>
  <si>
    <t>Single fiber conductivity 200 um (uS/cm)</t>
  </si>
  <si>
    <t>N (total number of fibers)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</si>
</sst>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</a:t>
            </a:r>
            <a:r>
              <a:rPr lang="en-US" baseline="0"/>
              <a:t> (current in) vs I4 (current out)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354111986001755E-2"/>
          <c:y val="0.17171296296296298"/>
          <c:w val="0.84556255468066488"/>
          <c:h val="0.7069674103237095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1069116360454943"/>
                  <c:y val="-0.668389472149314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((6)'!$B$214:$B$255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((6)'!$I$214:$I$255</c:f>
              <c:numCache>
                <c:formatCode>0.00E+00</c:formatCode>
                <c:ptCount val="42"/>
                <c:pt idx="0">
                  <c:v>9.8501999999999998E-10</c:v>
                </c:pt>
                <c:pt idx="1">
                  <c:v>8.8717000000000005E-10</c:v>
                </c:pt>
                <c:pt idx="2">
                  <c:v>7.9214000000000002E-10</c:v>
                </c:pt>
                <c:pt idx="3">
                  <c:v>6.9106999999999997E-10</c:v>
                </c:pt>
                <c:pt idx="4">
                  <c:v>5.8643000000000001E-10</c:v>
                </c:pt>
                <c:pt idx="5">
                  <c:v>5.0089000000000001E-10</c:v>
                </c:pt>
                <c:pt idx="6">
                  <c:v>4.0230999999999998E-10</c:v>
                </c:pt>
                <c:pt idx="7">
                  <c:v>2.9639E-10</c:v>
                </c:pt>
                <c:pt idx="8">
                  <c:v>1.9909999999999999E-10</c:v>
                </c:pt>
                <c:pt idx="9">
                  <c:v>6.6750000000000002E-11</c:v>
                </c:pt>
                <c:pt idx="10">
                  <c:v>-3.0999999999999999E-13</c:v>
                </c:pt>
                <c:pt idx="11">
                  <c:v>-1.0106E-10</c:v>
                </c:pt>
                <c:pt idx="12">
                  <c:v>-2.0245000000000001E-10</c:v>
                </c:pt>
                <c:pt idx="13">
                  <c:v>-2.8206999999999999E-10</c:v>
                </c:pt>
                <c:pt idx="14">
                  <c:v>-3.9997000000000002E-10</c:v>
                </c:pt>
                <c:pt idx="15">
                  <c:v>-4.9762999999999997E-10</c:v>
                </c:pt>
                <c:pt idx="16">
                  <c:v>-5.9690999999999996E-10</c:v>
                </c:pt>
                <c:pt idx="17">
                  <c:v>-7.0002000000000003E-10</c:v>
                </c:pt>
                <c:pt idx="18">
                  <c:v>-7.9735000000000004E-10</c:v>
                </c:pt>
                <c:pt idx="19">
                  <c:v>-8.9923999999999999E-10</c:v>
                </c:pt>
                <c:pt idx="20">
                  <c:v>-1.0022700000000001E-9</c:v>
                </c:pt>
                <c:pt idx="21">
                  <c:v>-9.9530999999999995E-10</c:v>
                </c:pt>
                <c:pt idx="22">
                  <c:v>-8.9770000000000001E-10</c:v>
                </c:pt>
                <c:pt idx="23">
                  <c:v>-8.0389E-10</c:v>
                </c:pt>
                <c:pt idx="24">
                  <c:v>-7.0121999999999998E-10</c:v>
                </c:pt>
                <c:pt idx="25">
                  <c:v>-6.2278999999999998E-10</c:v>
                </c:pt>
                <c:pt idx="26">
                  <c:v>-5.0328000000000004E-10</c:v>
                </c:pt>
                <c:pt idx="27">
                  <c:v>-4.0341000000000001E-10</c:v>
                </c:pt>
                <c:pt idx="28">
                  <c:v>-2.9676000000000002E-10</c:v>
                </c:pt>
                <c:pt idx="29">
                  <c:v>-1.9877E-10</c:v>
                </c:pt>
                <c:pt idx="30">
                  <c:v>-1.0380000000000001E-10</c:v>
                </c:pt>
                <c:pt idx="31">
                  <c:v>-4.0500000000000002E-11</c:v>
                </c:pt>
                <c:pt idx="32">
                  <c:v>1.0886999999999999E-10</c:v>
                </c:pt>
                <c:pt idx="33">
                  <c:v>1.9919999999999999E-10</c:v>
                </c:pt>
                <c:pt idx="34">
                  <c:v>2.921E-10</c:v>
                </c:pt>
                <c:pt idx="35">
                  <c:v>4.0608000000000001E-10</c:v>
                </c:pt>
                <c:pt idx="36">
                  <c:v>4.9784999999999999E-10</c:v>
                </c:pt>
                <c:pt idx="37">
                  <c:v>6.0129999999999998E-10</c:v>
                </c:pt>
                <c:pt idx="38">
                  <c:v>7.1952000000000001E-10</c:v>
                </c:pt>
                <c:pt idx="39">
                  <c:v>7.9549999999999999E-10</c:v>
                </c:pt>
                <c:pt idx="40">
                  <c:v>8.9582000000000001E-10</c:v>
                </c:pt>
                <c:pt idx="41">
                  <c:v>9.9997000000000001E-10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42-409F-ACA0-D99AA486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277712"/>
        <c:axId val="470271480"/>
      </c:scatterChart>
      <c:valAx>
        <c:axId val="47027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0.41183661417322837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71480"/>
        <c:crosses val="autoZero"/>
        <c:crossBetween val="midCat"/>
      </c:valAx>
      <c:valAx>
        <c:axId val="47027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out (I4, amps)</a:t>
                </a:r>
              </a:p>
            </c:rich>
          </c:tx>
          <c:layout>
            <c:manualLayout>
              <c:xMode val="edge"/>
              <c:yMode val="edge"/>
              <c:x val="1.7451224846894139E-2"/>
              <c:y val="4.7488334791484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7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Outer voltage drop (V1) vs Current in (I1)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((6)'!$H$214:$H$255</c:f>
              <c:numCache>
                <c:formatCode>General</c:formatCode>
                <c:ptCount val="42"/>
                <c:pt idx="0">
                  <c:v>-0.25430999999999998</c:v>
                </c:pt>
                <c:pt idx="1">
                  <c:v>-0.23006599999999999</c:v>
                </c:pt>
                <c:pt idx="2">
                  <c:v>-0.205068</c:v>
                </c:pt>
                <c:pt idx="3">
                  <c:v>-0.17593799999999901</c:v>
                </c:pt>
                <c:pt idx="4">
                  <c:v>-0.15346199999999999</c:v>
                </c:pt>
                <c:pt idx="5">
                  <c:v>-0.12842000000000001</c:v>
                </c:pt>
                <c:pt idx="6">
                  <c:v>-0.102488</c:v>
                </c:pt>
                <c:pt idx="7">
                  <c:v>-7.7525999999999998E-2</c:v>
                </c:pt>
                <c:pt idx="8">
                  <c:v>-5.1271999999999998E-2</c:v>
                </c:pt>
                <c:pt idx="9">
                  <c:v>-2.5527999999999999E-2</c:v>
                </c:pt>
                <c:pt idx="10">
                  <c:v>1.12E-4</c:v>
                </c:pt>
                <c:pt idx="11">
                  <c:v>2.6032E-2</c:v>
                </c:pt>
                <c:pt idx="12">
                  <c:v>5.2435999999999899E-2</c:v>
                </c:pt>
                <c:pt idx="13">
                  <c:v>7.8643999999999895E-2</c:v>
                </c:pt>
                <c:pt idx="14">
                  <c:v>0.10463599999999899</c:v>
                </c:pt>
                <c:pt idx="15">
                  <c:v>0.12981799999999999</c:v>
                </c:pt>
                <c:pt idx="16">
                  <c:v>0.155914</c:v>
                </c:pt>
                <c:pt idx="17">
                  <c:v>0.182064</c:v>
                </c:pt>
                <c:pt idx="18">
                  <c:v>0.20838799999999999</c:v>
                </c:pt>
                <c:pt idx="19">
                  <c:v>0.23418999999999901</c:v>
                </c:pt>
                <c:pt idx="20">
                  <c:v>0.26271</c:v>
                </c:pt>
                <c:pt idx="21">
                  <c:v>0.262548</c:v>
                </c:pt>
                <c:pt idx="22">
                  <c:v>0.23674799999999999</c:v>
                </c:pt>
                <c:pt idx="23">
                  <c:v>0.212036</c:v>
                </c:pt>
                <c:pt idx="24">
                  <c:v>0.18500799999999901</c:v>
                </c:pt>
                <c:pt idx="25">
                  <c:v>0.161692</c:v>
                </c:pt>
                <c:pt idx="26">
                  <c:v>0.13227</c:v>
                </c:pt>
                <c:pt idx="27">
                  <c:v>0.10582999999999999</c:v>
                </c:pt>
                <c:pt idx="28">
                  <c:v>8.0047999999999994E-2</c:v>
                </c:pt>
                <c:pt idx="29">
                  <c:v>5.3039999999999997E-2</c:v>
                </c:pt>
                <c:pt idx="30">
                  <c:v>2.6575999999999999E-2</c:v>
                </c:pt>
                <c:pt idx="31">
                  <c:v>3.68E-4</c:v>
                </c:pt>
                <c:pt idx="32">
                  <c:v>-2.5391999999999901E-2</c:v>
                </c:pt>
                <c:pt idx="33">
                  <c:v>-5.2693999999999998E-2</c:v>
                </c:pt>
                <c:pt idx="34">
                  <c:v>-7.8115999999999894E-2</c:v>
                </c:pt>
                <c:pt idx="35">
                  <c:v>-0.105366</c:v>
                </c:pt>
                <c:pt idx="36">
                  <c:v>-0.131886</c:v>
                </c:pt>
                <c:pt idx="37">
                  <c:v>-0.15836999999999901</c:v>
                </c:pt>
                <c:pt idx="38">
                  <c:v>-0.18438199999999999</c:v>
                </c:pt>
                <c:pt idx="39">
                  <c:v>-0.21029599999999901</c:v>
                </c:pt>
                <c:pt idx="40">
                  <c:v>-0.234874</c:v>
                </c:pt>
                <c:pt idx="41">
                  <c:v>-0.26129799999999997</c:v>
                </c:pt>
              </c:numCache>
            </c:numRef>
          </c:xVal>
          <c:yVal>
            <c:numRef>
              <c:f>'4-Point R Measurement Test ((6)'!$B$214:$B$255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A8-4B2C-AFFB-F651DB2D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935056"/>
        <c:axId val="470935384"/>
      </c:scatterChart>
      <c:valAx>
        <c:axId val="47093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Outer</a:t>
                </a:r>
                <a:r>
                  <a:rPr lang="en-US" baseline="0"/>
                  <a:t> voltage drop (V1,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36111111111105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935384"/>
        <c:crosses val="autoZero"/>
        <c:crossBetween val="midCat"/>
      </c:valAx>
      <c:valAx>
        <c:axId val="47093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in (I1,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39934018664333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935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5782407407407409"/>
          <c:w val="0.87450000000000006"/>
          <c:h val="0.70696741032370958"/>
        </c:manualLayout>
      </c:layout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7119641294838143E-2"/>
                  <c:y val="-6.2308253135024812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((6)'!$L$214:$L$255</c:f>
              <c:numCache>
                <c:formatCode>General</c:formatCode>
                <c:ptCount val="42"/>
                <c:pt idx="0">
                  <c:v>-3.5711999999999897E-2</c:v>
                </c:pt>
                <c:pt idx="1">
                  <c:v>-3.2433999999999998E-2</c:v>
                </c:pt>
                <c:pt idx="2">
                  <c:v>-2.8847999999999999E-2</c:v>
                </c:pt>
                <c:pt idx="3">
                  <c:v>-2.5209999999999899E-2</c:v>
                </c:pt>
                <c:pt idx="4">
                  <c:v>-2.1351999999999899E-2</c:v>
                </c:pt>
                <c:pt idx="5">
                  <c:v>-1.8294000000000001E-2</c:v>
                </c:pt>
                <c:pt idx="6">
                  <c:v>-1.4834E-2</c:v>
                </c:pt>
                <c:pt idx="7">
                  <c:v>-1.07999999999999E-2</c:v>
                </c:pt>
                <c:pt idx="8">
                  <c:v>-7.0600000000000003E-3</c:v>
                </c:pt>
                <c:pt idx="9">
                  <c:v>-3.47999999999999E-3</c:v>
                </c:pt>
                <c:pt idx="10">
                  <c:v>-5.1999999999999902E-5</c:v>
                </c:pt>
                <c:pt idx="11">
                  <c:v>3.5999999999999899E-3</c:v>
                </c:pt>
                <c:pt idx="12">
                  <c:v>7.3439999999999903E-3</c:v>
                </c:pt>
                <c:pt idx="13">
                  <c:v>1.0881999999999999E-2</c:v>
                </c:pt>
                <c:pt idx="14">
                  <c:v>1.4871999999999899E-2</c:v>
                </c:pt>
                <c:pt idx="15">
                  <c:v>1.80679999999999E-2</c:v>
                </c:pt>
                <c:pt idx="16">
                  <c:v>2.16859999999999E-2</c:v>
                </c:pt>
                <c:pt idx="17">
                  <c:v>2.5599999999999901E-2</c:v>
                </c:pt>
                <c:pt idx="18">
                  <c:v>2.9086000000000001E-2</c:v>
                </c:pt>
                <c:pt idx="19">
                  <c:v>3.2439999999999997E-2</c:v>
                </c:pt>
                <c:pt idx="20">
                  <c:v>3.6774000000000001E-2</c:v>
                </c:pt>
                <c:pt idx="21">
                  <c:v>3.63399999999999E-2</c:v>
                </c:pt>
                <c:pt idx="22">
                  <c:v>3.3197999999999998E-2</c:v>
                </c:pt>
                <c:pt idx="23">
                  <c:v>3.04E-2</c:v>
                </c:pt>
                <c:pt idx="24">
                  <c:v>2.66399999999999E-2</c:v>
                </c:pt>
                <c:pt idx="25">
                  <c:v>2.18939999999999E-2</c:v>
                </c:pt>
                <c:pt idx="26">
                  <c:v>1.8717999999999999E-2</c:v>
                </c:pt>
                <c:pt idx="27">
                  <c:v>1.4713999999999901E-2</c:v>
                </c:pt>
                <c:pt idx="28">
                  <c:v>1.1074000000000001E-2</c:v>
                </c:pt>
                <c:pt idx="29">
                  <c:v>7.3619999999999996E-3</c:v>
                </c:pt>
                <c:pt idx="30">
                  <c:v>3.7239999999999999E-3</c:v>
                </c:pt>
                <c:pt idx="31">
                  <c:v>6.5999999999999897E-5</c:v>
                </c:pt>
                <c:pt idx="32">
                  <c:v>-3.36199999999999E-3</c:v>
                </c:pt>
                <c:pt idx="33">
                  <c:v>-7.2919999999999903E-3</c:v>
                </c:pt>
                <c:pt idx="34">
                  <c:v>-1.06839999999999E-2</c:v>
                </c:pt>
                <c:pt idx="35">
                  <c:v>-1.474E-2</c:v>
                </c:pt>
                <c:pt idx="36">
                  <c:v>-1.8558000000000002E-2</c:v>
                </c:pt>
                <c:pt idx="37">
                  <c:v>-2.19599999999999E-2</c:v>
                </c:pt>
                <c:pt idx="38">
                  <c:v>-2.5549999999999899E-2</c:v>
                </c:pt>
                <c:pt idx="39">
                  <c:v>-2.9510000000000002E-2</c:v>
                </c:pt>
                <c:pt idx="40">
                  <c:v>-3.3862000000000003E-2</c:v>
                </c:pt>
                <c:pt idx="41">
                  <c:v>-3.6869999999999903E-2</c:v>
                </c:pt>
              </c:numCache>
            </c:numRef>
          </c:xVal>
          <c:yVal>
            <c:numRef>
              <c:f>'4-Point R Measurement Test ((6)'!$B$214:$B$255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B8-47BE-A1A6-445AA4CC6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273776"/>
        <c:axId val="470269184"/>
      </c:scatterChart>
      <c:valAx>
        <c:axId val="47027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 voltage drop</a:t>
                </a:r>
                <a:r>
                  <a:rPr lang="en-US" baseline="0"/>
                  <a:t>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119444444444445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69184"/>
        <c:crosses val="autoZero"/>
        <c:crossBetween val="midCat"/>
      </c:valAx>
      <c:valAx>
        <c:axId val="4702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4.28587051618547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7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20 um gap replicate 1</c:v>
          </c:tx>
          <c:trendline>
            <c:trendlineType val="linear"/>
            <c:dispRSqr val="0"/>
            <c:dispEq val="1"/>
            <c:trendlineLbl>
              <c:layout>
                <c:manualLayout>
                  <c:x val="-4.6622484689413823E-2"/>
                  <c:y val="-6.4406167979002629E-2"/>
                </c:manualLayout>
              </c:layout>
              <c:numFmt formatCode="#,##0.000000000000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'4-Point R Measurement Test ((6)'!$L$214:$L$234</c:f>
              <c:numCache>
                <c:formatCode>General</c:formatCode>
                <c:ptCount val="21"/>
                <c:pt idx="0">
                  <c:v>-3.5711999999999897E-2</c:v>
                </c:pt>
                <c:pt idx="1">
                  <c:v>-3.2433999999999998E-2</c:v>
                </c:pt>
                <c:pt idx="2">
                  <c:v>-2.8847999999999999E-2</c:v>
                </c:pt>
                <c:pt idx="3">
                  <c:v>-2.5209999999999899E-2</c:v>
                </c:pt>
                <c:pt idx="4">
                  <c:v>-2.1351999999999899E-2</c:v>
                </c:pt>
                <c:pt idx="5">
                  <c:v>-1.8294000000000001E-2</c:v>
                </c:pt>
                <c:pt idx="6">
                  <c:v>-1.4834E-2</c:v>
                </c:pt>
                <c:pt idx="7">
                  <c:v>-1.07999999999999E-2</c:v>
                </c:pt>
                <c:pt idx="8">
                  <c:v>-7.0600000000000003E-3</c:v>
                </c:pt>
                <c:pt idx="9">
                  <c:v>-3.47999999999999E-3</c:v>
                </c:pt>
                <c:pt idx="10">
                  <c:v>-5.1999999999999902E-5</c:v>
                </c:pt>
                <c:pt idx="11">
                  <c:v>3.5999999999999899E-3</c:v>
                </c:pt>
                <c:pt idx="12">
                  <c:v>7.3439999999999903E-3</c:v>
                </c:pt>
                <c:pt idx="13">
                  <c:v>1.0881999999999999E-2</c:v>
                </c:pt>
                <c:pt idx="14">
                  <c:v>1.4871999999999899E-2</c:v>
                </c:pt>
                <c:pt idx="15">
                  <c:v>1.80679999999999E-2</c:v>
                </c:pt>
                <c:pt idx="16">
                  <c:v>2.16859999999999E-2</c:v>
                </c:pt>
                <c:pt idx="17">
                  <c:v>2.5599999999999901E-2</c:v>
                </c:pt>
                <c:pt idx="18">
                  <c:v>2.9086000000000001E-2</c:v>
                </c:pt>
                <c:pt idx="19">
                  <c:v>3.2439999999999997E-2</c:v>
                </c:pt>
                <c:pt idx="20">
                  <c:v>3.6774000000000001E-2</c:v>
                </c:pt>
              </c:numCache>
            </c:numRef>
          </c:xVal>
          <c:yVal>
            <c:numRef>
              <c:f>'4-Point R Measurement Test ((6)'!$B$214:$B$234</c:f>
              <c:numCache>
                <c:formatCode>0.00E+00</c:formatCode>
                <c:ptCount val="21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34-4BEE-92A2-AD62B9E00EB0}"/>
            </c:ext>
          </c:extLst>
        </c:ser>
        <c:ser>
          <c:idx val="0"/>
          <c:order val="1"/>
          <c:tx>
            <c:v>200 um gap replicate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3110883512089605"/>
                  <c:y val="1.1532516768737242E-2"/>
                </c:manualLayout>
              </c:layout>
              <c:numFmt formatCode="#,##0.000000000000" sourceLinked="0"/>
            </c:trendlineLbl>
          </c:trendline>
          <c:xVal>
            <c:numRef>
              <c:f>'[1]4-Point R Measurement Test ((7)'!$L$214:$L$234</c:f>
              <c:numCache>
                <c:formatCode>General</c:formatCode>
                <c:ptCount val="21"/>
                <c:pt idx="0">
                  <c:v>-0.164412</c:v>
                </c:pt>
                <c:pt idx="1">
                  <c:v>-0.149118</c:v>
                </c:pt>
                <c:pt idx="2">
                  <c:v>-0.13286599999999901</c:v>
                </c:pt>
                <c:pt idx="3">
                  <c:v>-0.116324</c:v>
                </c:pt>
                <c:pt idx="4">
                  <c:v>-9.9335999999999994E-2</c:v>
                </c:pt>
                <c:pt idx="5">
                  <c:v>-8.3749999999999894E-2</c:v>
                </c:pt>
                <c:pt idx="6">
                  <c:v>-6.6650000000000001E-2</c:v>
                </c:pt>
                <c:pt idx="7">
                  <c:v>-4.9956E-2</c:v>
                </c:pt>
                <c:pt idx="8">
                  <c:v>-3.2946000000000003E-2</c:v>
                </c:pt>
                <c:pt idx="9">
                  <c:v>-1.6851999999999999E-2</c:v>
                </c:pt>
                <c:pt idx="10">
                  <c:v>2.39999999999999E-4</c:v>
                </c:pt>
                <c:pt idx="11">
                  <c:v>1.70619999999999E-2</c:v>
                </c:pt>
                <c:pt idx="12">
                  <c:v>3.4113999999999998E-2</c:v>
                </c:pt>
                <c:pt idx="13">
                  <c:v>5.0245999999999999E-2</c:v>
                </c:pt>
                <c:pt idx="14">
                  <c:v>6.7323999999999995E-2</c:v>
                </c:pt>
                <c:pt idx="15">
                  <c:v>8.4000000000000005E-2</c:v>
                </c:pt>
                <c:pt idx="16">
                  <c:v>0.100324</c:v>
                </c:pt>
                <c:pt idx="17">
                  <c:v>0.117823999999999</c:v>
                </c:pt>
                <c:pt idx="18">
                  <c:v>0.135019999999999</c:v>
                </c:pt>
                <c:pt idx="19">
                  <c:v>0.151586</c:v>
                </c:pt>
                <c:pt idx="20">
                  <c:v>0.16819000000000001</c:v>
                </c:pt>
              </c:numCache>
            </c:numRef>
          </c:xVal>
          <c:yVal>
            <c:numRef>
              <c:f>'[1]4-Point R Measurement Test ((7)'!$B$214:$B$234</c:f>
              <c:numCache>
                <c:formatCode>0.00E+00</c:formatCode>
                <c:ptCount val="21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34-4BEE-92A2-AD62B9E0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420592"/>
        <c:axId val="394421248"/>
      </c:scatterChart>
      <c:valAx>
        <c:axId val="39442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21248"/>
        <c:crosses val="autoZero"/>
        <c:crossBetween val="midCat"/>
      </c:valAx>
      <c:valAx>
        <c:axId val="39442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20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243840</xdr:colOff>
      <xdr:row>229</xdr:row>
      <xdr:rowOff>49530</xdr:rowOff>
    </xdr:from>
    <xdr:to>
      <xdr:col>21</xdr:col>
      <xdr:colOff>160020</xdr:colOff>
      <xdr:row>244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D55C7D-83B1-4895-9A8F-187076776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502920</xdr:colOff>
      <xdr:row>211</xdr:row>
      <xdr:rowOff>72390</xdr:rowOff>
    </xdr:from>
    <xdr:to>
      <xdr:col>21</xdr:col>
      <xdr:colOff>198120</xdr:colOff>
      <xdr:row>226</xdr:row>
      <xdr:rowOff>72390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FE03B4-A670-48E0-AF49-85FE672B1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228600</xdr:colOff>
      <xdr:row>245</xdr:row>
      <xdr:rowOff>11430</xdr:rowOff>
    </xdr:from>
    <xdr:to>
      <xdr:col>20</xdr:col>
      <xdr:colOff>533400</xdr:colOff>
      <xdr:row>260</xdr:row>
      <xdr:rowOff>11430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0D11B3-AAE8-4ED6-B187-254B07FD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449580</xdr:colOff>
      <xdr:row>259</xdr:row>
      <xdr:rowOff>19050</xdr:rowOff>
    </xdr:from>
    <xdr:to>
      <xdr:col>11</xdr:col>
      <xdr:colOff>746760</xdr:colOff>
      <xdr:row>274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1A2FAE-B87C-4CF0-ABC9-BE521FD7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P%20R%20measurement%20Mungi%20Cables%20200%20um%20gap%203_10_2021%205_34_01%20PM%201%20of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Point R Measurement Test ((7)"/>
    </sheetNames>
    <sheetDataSet>
      <sheetData sheetId="0">
        <row r="214">
          <cell r="B214">
            <v>-1.0000000000000001E-9</v>
          </cell>
          <cell r="L214">
            <v>-0.164412</v>
          </cell>
        </row>
        <row r="215">
          <cell r="B215">
            <v>-8.9999999999999999E-10</v>
          </cell>
          <cell r="L215">
            <v>-0.149118</v>
          </cell>
        </row>
        <row r="216">
          <cell r="B216">
            <v>-8.0000000000000003E-10</v>
          </cell>
          <cell r="L216">
            <v>-0.13286599999999901</v>
          </cell>
        </row>
        <row r="217">
          <cell r="B217">
            <v>-6.9999999999999996E-10</v>
          </cell>
          <cell r="L217">
            <v>-0.116324</v>
          </cell>
        </row>
        <row r="218">
          <cell r="B218">
            <v>-6E-10</v>
          </cell>
          <cell r="L218">
            <v>-9.9335999999999994E-2</v>
          </cell>
        </row>
        <row r="219">
          <cell r="B219">
            <v>-5.0000000000000003E-10</v>
          </cell>
          <cell r="L219">
            <v>-8.3749999999999894E-2</v>
          </cell>
        </row>
        <row r="220">
          <cell r="B220">
            <v>-4.0000000000000001E-10</v>
          </cell>
          <cell r="L220">
            <v>-6.6650000000000001E-2</v>
          </cell>
        </row>
        <row r="221">
          <cell r="B221">
            <v>-3E-10</v>
          </cell>
          <cell r="L221">
            <v>-4.9956E-2</v>
          </cell>
        </row>
        <row r="222">
          <cell r="B222">
            <v>-2.0000000000000001E-10</v>
          </cell>
          <cell r="L222">
            <v>-3.2946000000000003E-2</v>
          </cell>
        </row>
        <row r="223">
          <cell r="B223">
            <v>-1E-10</v>
          </cell>
          <cell r="L223">
            <v>-1.6851999999999999E-2</v>
          </cell>
        </row>
        <row r="224">
          <cell r="B224">
            <v>0</v>
          </cell>
          <cell r="L224">
            <v>2.39999999999999E-4</v>
          </cell>
        </row>
        <row r="225">
          <cell r="B225">
            <v>1E-10</v>
          </cell>
          <cell r="L225">
            <v>1.70619999999999E-2</v>
          </cell>
        </row>
        <row r="226">
          <cell r="B226">
            <v>2.0000000000000001E-10</v>
          </cell>
          <cell r="L226">
            <v>3.4113999999999998E-2</v>
          </cell>
        </row>
        <row r="227">
          <cell r="B227">
            <v>3E-10</v>
          </cell>
          <cell r="L227">
            <v>5.0245999999999999E-2</v>
          </cell>
        </row>
        <row r="228">
          <cell r="B228">
            <v>4.0000000000000001E-10</v>
          </cell>
          <cell r="L228">
            <v>6.7323999999999995E-2</v>
          </cell>
        </row>
        <row r="229">
          <cell r="B229">
            <v>5.0000000000000003E-10</v>
          </cell>
          <cell r="L229">
            <v>8.4000000000000005E-2</v>
          </cell>
        </row>
        <row r="230">
          <cell r="B230">
            <v>6E-10</v>
          </cell>
          <cell r="L230">
            <v>0.100324</v>
          </cell>
        </row>
        <row r="231">
          <cell r="B231">
            <v>6.9999999999999996E-10</v>
          </cell>
          <cell r="L231">
            <v>0.117823999999999</v>
          </cell>
        </row>
        <row r="232">
          <cell r="B232">
            <v>8.0000000000000003E-10</v>
          </cell>
          <cell r="L232">
            <v>0.135019999999999</v>
          </cell>
        </row>
        <row r="233">
          <cell r="B233">
            <v>8.9999999999999999E-10</v>
          </cell>
          <cell r="L233">
            <v>0.151586</v>
          </cell>
        </row>
        <row r="234">
          <cell r="B234">
            <v>1.0000000000000001E-9</v>
          </cell>
          <cell r="L234">
            <v>0.16819000000000001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3"/>
  <sheetViews>
    <sheetView tabSelected="1" topLeftCell="F282" workbookViewId="0">
      <selection activeCell="N304" sqref="N304"/>
    </sheetView>
  </sheetViews>
  <sheetFormatPr defaultRowHeight="14.4" x14ac:dyDescent="0.3"/>
  <cols>
    <col min="10" max="10" width="13.5546875" customWidth="1"/>
    <col min="12" max="12" width="12.109375" customWidth="1"/>
    <col min="13" max="13" width="33.6640625" customWidth="1"/>
    <col min="14" max="14" width="33.77734375" customWidth="1"/>
    <col min="23" max="23" width="32.6640625" customWidth="1"/>
    <col min="24" max="24" width="28.21875" customWidth="1"/>
    <col min="25" max="25" width="29.5546875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6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-3.6999999999999998E-2</v>
      </c>
    </row>
    <row r="119" spans="1:3" x14ac:dyDescent="0.3">
      <c r="A119" t="s">
        <v>154</v>
      </c>
      <c r="B119" t="s">
        <v>164</v>
      </c>
      <c r="C119">
        <v>3.6999999999999998E-2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7.2567567567567499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7.2567567567567499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7.2567567567567499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7.2567567567567499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7.2567567567567499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3" x14ac:dyDescent="0.3">
      <c r="A209" t="s">
        <v>154</v>
      </c>
      <c r="B209" t="s">
        <v>257</v>
      </c>
      <c r="C209" t="s">
        <v>79</v>
      </c>
    </row>
    <row r="210" spans="1:13" x14ac:dyDescent="0.3">
      <c r="A210" t="s">
        <v>154</v>
      </c>
      <c r="B210" t="s">
        <v>258</v>
      </c>
      <c r="C210" t="s">
        <v>1</v>
      </c>
    </row>
    <row r="211" spans="1:13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3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3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263</v>
      </c>
    </row>
    <row r="214" spans="1:13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-0.13853599999999999</v>
      </c>
      <c r="G214">
        <v>-0.17424799999999999</v>
      </c>
      <c r="H214">
        <v>-0.25430999999999998</v>
      </c>
      <c r="I214" s="1">
        <v>9.8501999999999998E-10</v>
      </c>
      <c r="J214">
        <v>3.5711999999999897E-2</v>
      </c>
      <c r="K214">
        <v>-35711999.999999903</v>
      </c>
      <c r="L214">
        <f>-J214</f>
        <v>-3.5711999999999897E-2</v>
      </c>
      <c r="M214" s="1"/>
    </row>
    <row r="215" spans="1:13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-0.12504199999999999</v>
      </c>
      <c r="G215">
        <v>-0.157476</v>
      </c>
      <c r="H215">
        <v>-0.23006599999999999</v>
      </c>
      <c r="I215" s="1">
        <v>8.8717000000000005E-10</v>
      </c>
      <c r="J215">
        <v>3.2433999999999998E-2</v>
      </c>
      <c r="K215">
        <v>-36037777.777777798</v>
      </c>
      <c r="L215">
        <f t="shared" ref="L215:L255" si="0">-J215</f>
        <v>-3.2433999999999998E-2</v>
      </c>
    </row>
    <row r="216" spans="1:13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-0.112193999999999</v>
      </c>
      <c r="G216">
        <v>-0.141042</v>
      </c>
      <c r="H216">
        <v>-0.205068</v>
      </c>
      <c r="I216" s="1">
        <v>7.9214000000000002E-10</v>
      </c>
      <c r="J216">
        <v>2.8847999999999999E-2</v>
      </c>
      <c r="K216">
        <v>-36060000</v>
      </c>
      <c r="L216">
        <f t="shared" si="0"/>
        <v>-2.8847999999999999E-2</v>
      </c>
    </row>
    <row r="217" spans="1:13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-9.3857999999999997E-2</v>
      </c>
      <c r="G217">
        <v>-0.11906799999999999</v>
      </c>
      <c r="H217">
        <v>-0.17593799999999901</v>
      </c>
      <c r="I217" s="1">
        <v>6.9106999999999997E-10</v>
      </c>
      <c r="J217">
        <v>2.5209999999999899E-2</v>
      </c>
      <c r="K217">
        <v>-36014285.714285702</v>
      </c>
      <c r="L217">
        <f t="shared" si="0"/>
        <v>-2.5209999999999899E-2</v>
      </c>
    </row>
    <row r="218" spans="1:13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-8.3283999999999997E-2</v>
      </c>
      <c r="G218">
        <v>-0.10463599999999899</v>
      </c>
      <c r="H218">
        <v>-0.15346199999999999</v>
      </c>
      <c r="I218" s="1">
        <v>5.8643000000000001E-10</v>
      </c>
      <c r="J218">
        <v>2.1351999999999899E-2</v>
      </c>
      <c r="K218">
        <v>-35586666.666666597</v>
      </c>
      <c r="L218">
        <f t="shared" si="0"/>
        <v>-2.1351999999999899E-2</v>
      </c>
    </row>
    <row r="219" spans="1:13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-7.0085999999999996E-2</v>
      </c>
      <c r="G219">
        <v>-8.838E-2</v>
      </c>
      <c r="H219">
        <v>-0.12842000000000001</v>
      </c>
      <c r="I219" s="1">
        <v>5.0089000000000001E-10</v>
      </c>
      <c r="J219">
        <v>1.8294000000000001E-2</v>
      </c>
      <c r="K219">
        <v>-36588000</v>
      </c>
      <c r="L219">
        <f t="shared" si="0"/>
        <v>-1.8294000000000001E-2</v>
      </c>
    </row>
    <row r="220" spans="1:13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-5.5437999999999897E-2</v>
      </c>
      <c r="G220">
        <v>-7.0272000000000001E-2</v>
      </c>
      <c r="H220">
        <v>-0.102488</v>
      </c>
      <c r="I220" s="1">
        <v>4.0230999999999998E-10</v>
      </c>
      <c r="J220">
        <v>1.4834E-2</v>
      </c>
      <c r="K220">
        <v>-37085000</v>
      </c>
      <c r="L220">
        <f t="shared" si="0"/>
        <v>-1.4834E-2</v>
      </c>
    </row>
    <row r="221" spans="1:13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-4.2717999999999999E-2</v>
      </c>
      <c r="G221">
        <v>-5.3517999999999899E-2</v>
      </c>
      <c r="H221">
        <v>-7.7525999999999998E-2</v>
      </c>
      <c r="I221" s="1">
        <v>2.9639E-10</v>
      </c>
      <c r="J221">
        <v>1.07999999999999E-2</v>
      </c>
      <c r="K221">
        <v>-35999999.999999903</v>
      </c>
      <c r="L221">
        <f t="shared" si="0"/>
        <v>-1.07999999999999E-2</v>
      </c>
    </row>
    <row r="222" spans="1:13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-2.8173999999999901E-2</v>
      </c>
      <c r="G222">
        <v>-3.5234000000000001E-2</v>
      </c>
      <c r="H222">
        <v>-5.1271999999999998E-2</v>
      </c>
      <c r="I222" s="1">
        <v>1.9909999999999999E-10</v>
      </c>
      <c r="J222">
        <v>7.0600000000000003E-3</v>
      </c>
      <c r="K222">
        <v>-35300000</v>
      </c>
      <c r="L222">
        <f t="shared" si="0"/>
        <v>-7.0600000000000003E-3</v>
      </c>
    </row>
    <row r="223" spans="1:13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-1.39779999999999E-2</v>
      </c>
      <c r="G223">
        <v>-1.7457999999999901E-2</v>
      </c>
      <c r="H223">
        <v>-2.5527999999999999E-2</v>
      </c>
      <c r="I223" s="1">
        <v>6.6750000000000002E-11</v>
      </c>
      <c r="J223">
        <v>3.47999999999999E-3</v>
      </c>
      <c r="K223">
        <v>-34799999.999999903</v>
      </c>
      <c r="L223">
        <f t="shared" si="0"/>
        <v>-3.47999999999999E-3</v>
      </c>
    </row>
    <row r="224" spans="1:13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>
        <v>2.2599999999999999E-4</v>
      </c>
      <c r="G224">
        <v>1.74E-4</v>
      </c>
      <c r="H224">
        <v>1.12E-4</v>
      </c>
      <c r="I224" s="1">
        <v>-3.0999999999999999E-13</v>
      </c>
      <c r="J224" s="1">
        <v>5.1999999999999902E-5</v>
      </c>
      <c r="K224" t="s">
        <v>31</v>
      </c>
      <c r="L224">
        <f t="shared" si="0"/>
        <v>-5.1999999999999902E-5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1.43439999999999E-2</v>
      </c>
      <c r="G225">
        <v>1.7943999999999901E-2</v>
      </c>
      <c r="H225">
        <v>2.6032E-2</v>
      </c>
      <c r="I225" s="1">
        <v>-1.0106E-10</v>
      </c>
      <c r="J225">
        <v>-3.5999999999999899E-3</v>
      </c>
      <c r="K225">
        <v>-35999999.999999903</v>
      </c>
      <c r="L225">
        <f t="shared" si="0"/>
        <v>3.5999999999999899E-3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2.8931999999999999E-2</v>
      </c>
      <c r="G226">
        <v>3.6275999999999899E-2</v>
      </c>
      <c r="H226">
        <v>5.2435999999999899E-2</v>
      </c>
      <c r="I226" s="1">
        <v>-2.0245000000000001E-10</v>
      </c>
      <c r="J226">
        <v>-7.3439999999999903E-3</v>
      </c>
      <c r="K226">
        <v>-36719999.999999903</v>
      </c>
      <c r="L226">
        <f t="shared" si="0"/>
        <v>7.3439999999999903E-3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4.3521999999999998E-2</v>
      </c>
      <c r="G227">
        <v>5.4404000000000001E-2</v>
      </c>
      <c r="H227">
        <v>7.8643999999999895E-2</v>
      </c>
      <c r="I227" s="1">
        <v>-2.8206999999999999E-10</v>
      </c>
      <c r="J227">
        <v>-1.0881999999999999E-2</v>
      </c>
      <c r="K227">
        <v>-36273333.333333299</v>
      </c>
      <c r="L227">
        <f t="shared" si="0"/>
        <v>1.0881999999999999E-2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5.7824E-2</v>
      </c>
      <c r="G228">
        <v>7.2695999999999997E-2</v>
      </c>
      <c r="H228">
        <v>0.10463599999999899</v>
      </c>
      <c r="I228" s="1">
        <v>-3.9997000000000002E-10</v>
      </c>
      <c r="J228">
        <v>-1.4871999999999899E-2</v>
      </c>
      <c r="K228">
        <v>-37179999.999999903</v>
      </c>
      <c r="L228">
        <f t="shared" si="0"/>
        <v>1.4871999999999899E-2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7.1578000000000003E-2</v>
      </c>
      <c r="G229">
        <v>8.9645999999999906E-2</v>
      </c>
      <c r="H229">
        <v>0.12981799999999999</v>
      </c>
      <c r="I229" s="1">
        <v>-4.9762999999999997E-10</v>
      </c>
      <c r="J229">
        <v>-1.80679999999999E-2</v>
      </c>
      <c r="K229">
        <v>-36135999.999999903</v>
      </c>
      <c r="L229">
        <f t="shared" si="0"/>
        <v>1.80679999999999E-2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8.5919999999999996E-2</v>
      </c>
      <c r="G230">
        <v>0.10760599999999999</v>
      </c>
      <c r="H230">
        <v>0.155914</v>
      </c>
      <c r="I230" s="1">
        <v>-5.9690999999999996E-10</v>
      </c>
      <c r="J230">
        <v>-2.16859999999999E-2</v>
      </c>
      <c r="K230">
        <v>-36143333.333333299</v>
      </c>
      <c r="L230">
        <f t="shared" si="0"/>
        <v>2.16859999999999E-2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9.955E-2</v>
      </c>
      <c r="G231">
        <v>0.12514999999999901</v>
      </c>
      <c r="H231">
        <v>0.182064</v>
      </c>
      <c r="I231" s="1">
        <v>-7.0002000000000003E-10</v>
      </c>
      <c r="J231">
        <v>-2.5599999999999901E-2</v>
      </c>
      <c r="K231">
        <v>-36571428.5714285</v>
      </c>
      <c r="L231">
        <f t="shared" si="0"/>
        <v>2.5599999999999901E-2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0.114429999999999</v>
      </c>
      <c r="G232">
        <v>0.143516</v>
      </c>
      <c r="H232">
        <v>0.20838799999999999</v>
      </c>
      <c r="I232" s="1">
        <v>-7.9735000000000004E-10</v>
      </c>
      <c r="J232">
        <v>-2.9086000000000001E-2</v>
      </c>
      <c r="K232">
        <v>-36357500</v>
      </c>
      <c r="L232">
        <f t="shared" si="0"/>
        <v>2.9086000000000001E-2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0.12908</v>
      </c>
      <c r="G233">
        <v>0.16152</v>
      </c>
      <c r="H233">
        <v>0.23418999999999901</v>
      </c>
      <c r="I233" s="1">
        <v>-8.9923999999999999E-10</v>
      </c>
      <c r="J233">
        <v>-3.2439999999999997E-2</v>
      </c>
      <c r="K233">
        <v>-36044444.444444403</v>
      </c>
      <c r="L233">
        <f t="shared" si="0"/>
        <v>3.2439999999999997E-2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0.14475199999999999</v>
      </c>
      <c r="G234">
        <v>0.18152599999999999</v>
      </c>
      <c r="H234">
        <v>0.26271</v>
      </c>
      <c r="I234" s="1">
        <v>-1.0022700000000001E-9</v>
      </c>
      <c r="J234">
        <v>-3.6774000000000001E-2</v>
      </c>
      <c r="K234">
        <v>-36774000</v>
      </c>
      <c r="L234">
        <f t="shared" si="0"/>
        <v>3.6774000000000001E-2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0.144868</v>
      </c>
      <c r="G235">
        <v>0.18120799999999901</v>
      </c>
      <c r="H235">
        <v>0.262548</v>
      </c>
      <c r="I235" s="1">
        <v>-9.9530999999999995E-10</v>
      </c>
      <c r="J235">
        <v>-3.63399999999999E-2</v>
      </c>
      <c r="K235">
        <v>-36339999.999999903</v>
      </c>
      <c r="L235">
        <f t="shared" si="0"/>
        <v>3.63399999999999E-2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0.13068199999999999</v>
      </c>
      <c r="G236">
        <v>0.16388</v>
      </c>
      <c r="H236">
        <v>0.23674799999999999</v>
      </c>
      <c r="I236" s="1">
        <v>-8.9770000000000001E-10</v>
      </c>
      <c r="J236">
        <v>-3.3197999999999998E-2</v>
      </c>
      <c r="K236">
        <v>-36886666.666666597</v>
      </c>
      <c r="L236">
        <f t="shared" si="0"/>
        <v>3.3197999999999998E-2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0.11888799999999999</v>
      </c>
      <c r="G237">
        <v>0.149288</v>
      </c>
      <c r="H237">
        <v>0.212036</v>
      </c>
      <c r="I237" s="1">
        <v>-8.0389E-10</v>
      </c>
      <c r="J237">
        <v>-3.04E-2</v>
      </c>
      <c r="K237">
        <v>-38000000</v>
      </c>
      <c r="L237">
        <f t="shared" si="0"/>
        <v>3.04E-2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0.101076</v>
      </c>
      <c r="G238">
        <v>0.127716</v>
      </c>
      <c r="H238">
        <v>0.18500799999999901</v>
      </c>
      <c r="I238" s="1">
        <v>-7.0121999999999998E-10</v>
      </c>
      <c r="J238">
        <v>-2.66399999999999E-2</v>
      </c>
      <c r="K238">
        <v>-38057142.857142799</v>
      </c>
      <c r="L238">
        <f t="shared" si="0"/>
        <v>2.66399999999999E-2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9.0707999999999997E-2</v>
      </c>
      <c r="G239">
        <v>0.11260199999999999</v>
      </c>
      <c r="H239">
        <v>0.161692</v>
      </c>
      <c r="I239" s="1">
        <v>-6.2278999999999998E-10</v>
      </c>
      <c r="J239">
        <v>-2.18939999999999E-2</v>
      </c>
      <c r="K239">
        <v>-36489999.999999903</v>
      </c>
      <c r="L239">
        <f t="shared" si="0"/>
        <v>2.18939999999999E-2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7.2551999999999894E-2</v>
      </c>
      <c r="G240">
        <v>9.1269999999999907E-2</v>
      </c>
      <c r="H240">
        <v>0.13227</v>
      </c>
      <c r="I240" s="1">
        <v>-5.0328000000000004E-10</v>
      </c>
      <c r="J240">
        <v>-1.8717999999999999E-2</v>
      </c>
      <c r="K240">
        <v>-37435999.999999903</v>
      </c>
      <c r="L240">
        <f t="shared" si="0"/>
        <v>1.8717999999999999E-2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5.8367999999999899E-2</v>
      </c>
      <c r="G241">
        <v>7.3081999999999994E-2</v>
      </c>
      <c r="H241">
        <v>0.10582999999999999</v>
      </c>
      <c r="I241" s="1">
        <v>-4.0341000000000001E-10</v>
      </c>
      <c r="J241">
        <v>-1.4713999999999901E-2</v>
      </c>
      <c r="K241">
        <v>-36784999.999999903</v>
      </c>
      <c r="L241">
        <f t="shared" si="0"/>
        <v>1.4713999999999901E-2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4.3867999999999997E-2</v>
      </c>
      <c r="G242">
        <v>5.4941999999999998E-2</v>
      </c>
      <c r="H242">
        <v>8.0047999999999994E-2</v>
      </c>
      <c r="I242" s="1">
        <v>-2.9676000000000002E-10</v>
      </c>
      <c r="J242">
        <v>-1.1074000000000001E-2</v>
      </c>
      <c r="K242">
        <v>-36913333.333333299</v>
      </c>
      <c r="L242">
        <f t="shared" si="0"/>
        <v>1.1074000000000001E-2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2.93979999999999E-2</v>
      </c>
      <c r="G243">
        <v>3.6760000000000001E-2</v>
      </c>
      <c r="H243">
        <v>5.3039999999999997E-2</v>
      </c>
      <c r="I243" s="1">
        <v>-1.9877E-10</v>
      </c>
      <c r="J243">
        <v>-7.3619999999999996E-3</v>
      </c>
      <c r="K243">
        <v>-36810000</v>
      </c>
      <c r="L243">
        <f t="shared" si="0"/>
        <v>7.3619999999999996E-3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1.45759999999999E-2</v>
      </c>
      <c r="G244">
        <v>1.83E-2</v>
      </c>
      <c r="H244">
        <v>2.6575999999999999E-2</v>
      </c>
      <c r="I244" s="1">
        <v>-1.0380000000000001E-10</v>
      </c>
      <c r="J244">
        <v>-3.7239999999999999E-3</v>
      </c>
      <c r="K244">
        <v>-37240000</v>
      </c>
      <c r="L244">
        <f t="shared" si="0"/>
        <v>3.7239999999999999E-3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2.3599999999999999E-4</v>
      </c>
      <c r="G245">
        <v>3.0199999999999899E-4</v>
      </c>
      <c r="H245">
        <v>3.68E-4</v>
      </c>
      <c r="I245" s="1">
        <v>-4.0500000000000002E-11</v>
      </c>
      <c r="J245" s="1">
        <v>-6.5999999999999897E-5</v>
      </c>
      <c r="K245" t="s">
        <v>31</v>
      </c>
      <c r="L245">
        <f t="shared" si="0"/>
        <v>6.5999999999999897E-5</v>
      </c>
      <c r="W245" t="s">
        <v>264</v>
      </c>
      <c r="X245" t="s">
        <v>265</v>
      </c>
      <c r="Y245" t="s">
        <v>266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-1.4019999999999999E-2</v>
      </c>
      <c r="G246">
        <v>-1.7381999999999901E-2</v>
      </c>
      <c r="H246">
        <v>-2.5391999999999901E-2</v>
      </c>
      <c r="I246" s="1">
        <v>1.0886999999999999E-10</v>
      </c>
      <c r="J246">
        <v>3.36199999999999E-3</v>
      </c>
      <c r="K246">
        <v>-33619999.999999903</v>
      </c>
      <c r="L246">
        <f t="shared" si="0"/>
        <v>-3.36199999999999E-3</v>
      </c>
      <c r="W246" s="1">
        <f>1/(0.000000027)</f>
        <v>37037037.037037037</v>
      </c>
      <c r="X246">
        <v>10</v>
      </c>
      <c r="Y246" s="1">
        <v>2.0000000000000002E-5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-2.9177999999999999E-2</v>
      </c>
      <c r="G247">
        <v>-3.6469999999999898E-2</v>
      </c>
      <c r="H247">
        <v>-5.2693999999999998E-2</v>
      </c>
      <c r="I247" s="1">
        <v>1.9919999999999999E-10</v>
      </c>
      <c r="J247">
        <v>7.2919999999999903E-3</v>
      </c>
      <c r="K247">
        <v>-36459999.999999903</v>
      </c>
      <c r="L247">
        <f t="shared" si="0"/>
        <v>-7.2919999999999903E-3</v>
      </c>
      <c r="W247" t="s">
        <v>267</v>
      </c>
      <c r="X247" t="s">
        <v>268</v>
      </c>
      <c r="Y247" t="s">
        <v>269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-4.2931999999999998E-2</v>
      </c>
      <c r="G248">
        <v>-5.3615999999999997E-2</v>
      </c>
      <c r="H248">
        <v>-7.8115999999999894E-2</v>
      </c>
      <c r="I248" s="1">
        <v>2.921E-10</v>
      </c>
      <c r="J248">
        <v>1.06839999999999E-2</v>
      </c>
      <c r="K248">
        <v>-35613333.333333299</v>
      </c>
      <c r="L248">
        <f t="shared" si="0"/>
        <v>-1.06839999999999E-2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-5.8193999999999899E-2</v>
      </c>
      <c r="G249">
        <v>-7.2933999999999999E-2</v>
      </c>
      <c r="H249">
        <v>-0.105366</v>
      </c>
      <c r="I249" s="1">
        <v>4.0608000000000001E-10</v>
      </c>
      <c r="J249">
        <v>1.474E-2</v>
      </c>
      <c r="K249">
        <v>-36850000</v>
      </c>
      <c r="L249">
        <f t="shared" si="0"/>
        <v>-1.474E-2</v>
      </c>
      <c r="W249" t="s">
        <v>270</v>
      </c>
      <c r="X249" t="s">
        <v>271</v>
      </c>
      <c r="Y249" t="s">
        <v>272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-7.2359999999999994E-2</v>
      </c>
      <c r="G250">
        <v>-9.0917999999999999E-2</v>
      </c>
      <c r="H250">
        <v>-0.131886</v>
      </c>
      <c r="I250" s="1">
        <v>4.9784999999999999E-10</v>
      </c>
      <c r="J250">
        <v>1.8558000000000002E-2</v>
      </c>
      <c r="K250">
        <v>-37116000</v>
      </c>
      <c r="L250">
        <f t="shared" si="0"/>
        <v>-1.8558000000000002E-2</v>
      </c>
      <c r="W250" s="1">
        <f>PI()*(Y248/2)^2</f>
        <v>1.9634954084936205E-15</v>
      </c>
      <c r="X250" s="1">
        <f>((X248)*(W246)*(W250))/(Y246)</f>
        <v>1.2726359129125318</v>
      </c>
      <c r="Y250" s="1">
        <f>1/X250</f>
        <v>0.78577069046512915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-8.7812000000000001E-2</v>
      </c>
      <c r="G251">
        <v>-0.10977199999999999</v>
      </c>
      <c r="H251">
        <v>-0.15836999999999901</v>
      </c>
      <c r="I251" s="1">
        <v>6.0129999999999998E-10</v>
      </c>
      <c r="J251">
        <v>2.19599999999999E-2</v>
      </c>
      <c r="K251">
        <v>-36599999.999999903</v>
      </c>
      <c r="L251">
        <f t="shared" si="0"/>
        <v>-2.19599999999999E-2</v>
      </c>
      <c r="W251" t="s">
        <v>273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-0.101796</v>
      </c>
      <c r="G252">
        <v>-0.12734599999999999</v>
      </c>
      <c r="H252">
        <v>-0.18438199999999999</v>
      </c>
      <c r="I252" s="1">
        <v>7.1952000000000001E-10</v>
      </c>
      <c r="J252">
        <v>2.5549999999999899E-2</v>
      </c>
      <c r="K252">
        <v>-36499999.999999903</v>
      </c>
      <c r="L252">
        <f t="shared" si="0"/>
        <v>-2.5549999999999899E-2</v>
      </c>
      <c r="W252" s="1">
        <f>Y250/100</f>
        <v>7.8577069046512921E-3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-0.11559</v>
      </c>
      <c r="G253">
        <v>-0.14510000000000001</v>
      </c>
      <c r="H253">
        <v>-0.21029599999999901</v>
      </c>
      <c r="I253" s="1">
        <v>7.9549999999999999E-10</v>
      </c>
      <c r="J253">
        <v>2.9510000000000002E-2</v>
      </c>
      <c r="K253">
        <v>-36887500</v>
      </c>
      <c r="L253">
        <f t="shared" si="0"/>
        <v>-2.9510000000000002E-2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-0.12791</v>
      </c>
      <c r="G254">
        <v>-0.161772</v>
      </c>
      <c r="H254">
        <v>-0.234874</v>
      </c>
      <c r="I254" s="1">
        <v>8.9582000000000001E-10</v>
      </c>
      <c r="J254">
        <v>3.3862000000000003E-2</v>
      </c>
      <c r="K254">
        <v>-37624444.444444403</v>
      </c>
      <c r="L254">
        <f t="shared" si="0"/>
        <v>-3.3862000000000003E-2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-0.14281199999999999</v>
      </c>
      <c r="G255">
        <v>-0.17968199999999901</v>
      </c>
      <c r="H255">
        <v>-0.26129799999999997</v>
      </c>
      <c r="I255" s="1">
        <v>9.9997000000000001E-10</v>
      </c>
      <c r="J255">
        <v>3.6869999999999903E-2</v>
      </c>
      <c r="K255">
        <v>-36869999.999999903</v>
      </c>
      <c r="L255">
        <f t="shared" si="0"/>
        <v>-3.6869999999999903E-2</v>
      </c>
    </row>
    <row r="267" spans="13:13" x14ac:dyDescent="0.3">
      <c r="M267" s="1"/>
    </row>
    <row r="275" spans="13:14" x14ac:dyDescent="0.3">
      <c r="M275" t="s">
        <v>274</v>
      </c>
      <c r="N275" t="s">
        <v>275</v>
      </c>
    </row>
    <row r="276" spans="13:14" x14ac:dyDescent="0.3">
      <c r="M276">
        <v>2.7619000000000001E-8</v>
      </c>
      <c r="N276">
        <v>5.9889999999999999E-9</v>
      </c>
    </row>
    <row r="278" spans="13:14" x14ac:dyDescent="0.3">
      <c r="M278" t="s">
        <v>276</v>
      </c>
      <c r="N278" t="s">
        <v>277</v>
      </c>
    </row>
    <row r="279" spans="13:14" x14ac:dyDescent="0.3">
      <c r="M279">
        <f>1/M276</f>
        <v>36206958.977515474</v>
      </c>
      <c r="N279">
        <f>1/N276</f>
        <v>166972783.43629989</v>
      </c>
    </row>
    <row r="281" spans="13:14" x14ac:dyDescent="0.3">
      <c r="M281" t="s">
        <v>278</v>
      </c>
      <c r="N281" t="s">
        <v>279</v>
      </c>
    </row>
    <row r="282" spans="13:14" x14ac:dyDescent="0.3">
      <c r="M282">
        <v>1</v>
      </c>
    </row>
    <row r="284" spans="13:14" x14ac:dyDescent="0.3">
      <c r="M284" t="s">
        <v>280</v>
      </c>
      <c r="N284" t="s">
        <v>267</v>
      </c>
    </row>
    <row r="285" spans="13:14" x14ac:dyDescent="0.3">
      <c r="M285">
        <v>35</v>
      </c>
      <c r="N285">
        <v>35</v>
      </c>
    </row>
    <row r="287" spans="13:14" x14ac:dyDescent="0.3">
      <c r="M287" t="s">
        <v>287</v>
      </c>
      <c r="N287" t="s">
        <v>287</v>
      </c>
    </row>
    <row r="288" spans="13:14" x14ac:dyDescent="0.3">
      <c r="M288">
        <v>35</v>
      </c>
      <c r="N288">
        <v>35</v>
      </c>
    </row>
    <row r="290" spans="13:14" x14ac:dyDescent="0.3">
      <c r="M290" t="s">
        <v>281</v>
      </c>
      <c r="N290" t="s">
        <v>281</v>
      </c>
    </row>
    <row r="291" spans="13:14" x14ac:dyDescent="0.3">
      <c r="M291">
        <f>50*10^-9</f>
        <v>5.0000000000000004E-8</v>
      </c>
      <c r="N291">
        <f>50*10^-9</f>
        <v>5.0000000000000004E-8</v>
      </c>
    </row>
    <row r="293" spans="13:14" x14ac:dyDescent="0.3">
      <c r="M293" t="s">
        <v>282</v>
      </c>
      <c r="N293" t="s">
        <v>282</v>
      </c>
    </row>
    <row r="294" spans="13:14" x14ac:dyDescent="0.3">
      <c r="M294">
        <f>PI()*(M291/2)^2</f>
        <v>1.9634954084936209E-15</v>
      </c>
      <c r="N294">
        <f>PI()*(N291/2)^2</f>
        <v>1.9634954084936209E-15</v>
      </c>
    </row>
    <row r="296" spans="13:14" x14ac:dyDescent="0.3">
      <c r="M296" t="s">
        <v>266</v>
      </c>
      <c r="N296" t="s">
        <v>266</v>
      </c>
    </row>
    <row r="297" spans="13:14" x14ac:dyDescent="0.3">
      <c r="M297">
        <f>20*10^-6</f>
        <v>1.9999999999999998E-5</v>
      </c>
      <c r="N297">
        <f>200*10^-6</f>
        <v>1.9999999999999998E-4</v>
      </c>
    </row>
    <row r="299" spans="13:14" x14ac:dyDescent="0.3">
      <c r="M299" t="s">
        <v>283</v>
      </c>
      <c r="N299" t="s">
        <v>284</v>
      </c>
    </row>
    <row r="300" spans="13:14" x14ac:dyDescent="0.3">
      <c r="M300">
        <f>M297/(M288*M294*M279)</f>
        <v>8.0378521110949617</v>
      </c>
      <c r="N300">
        <f>N297/(N294*N288*N279)</f>
        <v>17.429558019243174</v>
      </c>
    </row>
    <row r="302" spans="13:14" x14ac:dyDescent="0.3">
      <c r="M302" t="s">
        <v>285</v>
      </c>
      <c r="N302" t="s">
        <v>286</v>
      </c>
    </row>
    <row r="303" spans="13:14" x14ac:dyDescent="0.3">
      <c r="M303">
        <f>M300*10</f>
        <v>80.37852111094962</v>
      </c>
      <c r="N303">
        <f>N300*10</f>
        <v>174.29558019243174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2021-03-24T01:06:58Z</dcterms:created>
  <dcterms:modified xsi:type="dcterms:W3CDTF">2021-08-10T02:12:13Z</dcterms:modified>
</cp:coreProperties>
</file>