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jeffmugridge/Downloads/"/>
    </mc:Choice>
  </mc:AlternateContent>
  <xr:revisionPtr revIDLastSave="0" documentId="13_ncr:1_{AD03E054-11D8-DD4A-A4C7-16648D00DD16}" xr6:coauthVersionLast="47" xr6:coauthVersionMax="47" xr10:uidLastSave="{00000000-0000-0000-0000-000000000000}"/>
  <bookViews>
    <workbookView xWindow="14820" yWindow="3480" windowWidth="31700" windowHeight="19960" xr2:uid="{1011D473-9FE3-4B9B-A80D-67225B226F3D}"/>
  </bookViews>
  <sheets>
    <sheet name="Figure 2C - m22G activity" sheetId="1" r:id="rId1"/>
    <sheet name="Figure 2D - tRNA bind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3" l="1"/>
  <c r="S54" i="3" s="1"/>
  <c r="O54" i="3"/>
  <c r="N54" i="3"/>
  <c r="R54" i="3" s="1"/>
  <c r="M54" i="3"/>
  <c r="L54" i="3"/>
  <c r="Q54" i="3" s="1"/>
  <c r="K54" i="3"/>
  <c r="P53" i="3"/>
  <c r="S53" i="3" s="1"/>
  <c r="O53" i="3"/>
  <c r="N53" i="3"/>
  <c r="M53" i="3"/>
  <c r="R53" i="3" s="1"/>
  <c r="L53" i="3"/>
  <c r="Q53" i="3" s="1"/>
  <c r="K53" i="3"/>
  <c r="P52" i="3"/>
  <c r="S52" i="3" s="1"/>
  <c r="O52" i="3"/>
  <c r="N52" i="3"/>
  <c r="M52" i="3"/>
  <c r="R52" i="3" s="1"/>
  <c r="L52" i="3"/>
  <c r="Q52" i="3" s="1"/>
  <c r="K52" i="3"/>
  <c r="S51" i="3"/>
  <c r="P51" i="3"/>
  <c r="O51" i="3"/>
  <c r="N51" i="3"/>
  <c r="R51" i="3" s="1"/>
  <c r="M51" i="3"/>
  <c r="L51" i="3"/>
  <c r="Q51" i="3" s="1"/>
  <c r="K51" i="3"/>
  <c r="Q50" i="3"/>
  <c r="P50" i="3"/>
  <c r="S50" i="3" s="1"/>
  <c r="O50" i="3"/>
  <c r="N50" i="3"/>
  <c r="R50" i="3" s="1"/>
  <c r="M50" i="3"/>
  <c r="L50" i="3"/>
  <c r="K50" i="3"/>
  <c r="S49" i="3"/>
  <c r="P49" i="3"/>
  <c r="O49" i="3"/>
  <c r="N49" i="3"/>
  <c r="R49" i="3" s="1"/>
  <c r="M49" i="3"/>
  <c r="L49" i="3"/>
  <c r="Q49" i="3" s="1"/>
  <c r="K49" i="3"/>
  <c r="P48" i="3"/>
  <c r="S48" i="3" s="1"/>
  <c r="O48" i="3"/>
  <c r="N48" i="3"/>
  <c r="R48" i="3" s="1"/>
  <c r="M48" i="3"/>
  <c r="L48" i="3"/>
  <c r="Q48" i="3" s="1"/>
  <c r="K48" i="3"/>
  <c r="R47" i="3"/>
  <c r="Q47" i="3"/>
  <c r="U47" i="3" s="1"/>
  <c r="P47" i="3"/>
  <c r="O47" i="3"/>
  <c r="S47" i="3" s="1"/>
  <c r="N47" i="3"/>
  <c r="M47" i="3"/>
  <c r="L47" i="3"/>
  <c r="K47" i="3"/>
  <c r="P46" i="3"/>
  <c r="S46" i="3" s="1"/>
  <c r="O46" i="3"/>
  <c r="N46" i="3"/>
  <c r="M46" i="3"/>
  <c r="R46" i="3" s="1"/>
  <c r="L46" i="3"/>
  <c r="Q46" i="3" s="1"/>
  <c r="K46" i="3"/>
  <c r="Q45" i="3"/>
  <c r="P45" i="3"/>
  <c r="S45" i="3" s="1"/>
  <c r="O45" i="3"/>
  <c r="N45" i="3"/>
  <c r="M45" i="3"/>
  <c r="R45" i="3" s="1"/>
  <c r="U45" i="3" s="1"/>
  <c r="L45" i="3"/>
  <c r="K45" i="3"/>
  <c r="S44" i="3"/>
  <c r="R44" i="3"/>
  <c r="P44" i="3"/>
  <c r="O44" i="3"/>
  <c r="N44" i="3"/>
  <c r="M44" i="3"/>
  <c r="L44" i="3"/>
  <c r="Q44" i="3" s="1"/>
  <c r="K44" i="3"/>
  <c r="S43" i="3"/>
  <c r="P43" i="3"/>
  <c r="O43" i="3"/>
  <c r="N43" i="3"/>
  <c r="R43" i="3" s="1"/>
  <c r="M43" i="3"/>
  <c r="L43" i="3"/>
  <c r="Q43" i="3" s="1"/>
  <c r="K43" i="3"/>
  <c r="Q35" i="3"/>
  <c r="P35" i="3"/>
  <c r="S35" i="3" s="1"/>
  <c r="O35" i="3"/>
  <c r="N35" i="3"/>
  <c r="R35" i="3" s="1"/>
  <c r="M35" i="3"/>
  <c r="L35" i="3"/>
  <c r="K35" i="3"/>
  <c r="S34" i="3"/>
  <c r="P34" i="3"/>
  <c r="O34" i="3"/>
  <c r="N34" i="3"/>
  <c r="R34" i="3" s="1"/>
  <c r="M34" i="3"/>
  <c r="L34" i="3"/>
  <c r="Q34" i="3" s="1"/>
  <c r="K34" i="3"/>
  <c r="P33" i="3"/>
  <c r="S33" i="3" s="1"/>
  <c r="O33" i="3"/>
  <c r="N33" i="3"/>
  <c r="R33" i="3" s="1"/>
  <c r="M33" i="3"/>
  <c r="L33" i="3"/>
  <c r="Q33" i="3" s="1"/>
  <c r="K33" i="3"/>
  <c r="R32" i="3"/>
  <c r="Q32" i="3"/>
  <c r="P32" i="3"/>
  <c r="S32" i="3" s="1"/>
  <c r="O32" i="3"/>
  <c r="N32" i="3"/>
  <c r="M32" i="3"/>
  <c r="L32" i="3"/>
  <c r="K32" i="3"/>
  <c r="P31" i="3"/>
  <c r="S31" i="3" s="1"/>
  <c r="O31" i="3"/>
  <c r="N31" i="3"/>
  <c r="R31" i="3" s="1"/>
  <c r="M31" i="3"/>
  <c r="L31" i="3"/>
  <c r="Q31" i="3" s="1"/>
  <c r="K31" i="3"/>
  <c r="Q30" i="3"/>
  <c r="P30" i="3"/>
  <c r="S30" i="3" s="1"/>
  <c r="O30" i="3"/>
  <c r="N30" i="3"/>
  <c r="R30" i="3" s="1"/>
  <c r="M30" i="3"/>
  <c r="L30" i="3"/>
  <c r="K30" i="3"/>
  <c r="S29" i="3"/>
  <c r="R29" i="3"/>
  <c r="P29" i="3"/>
  <c r="O29" i="3"/>
  <c r="N29" i="3"/>
  <c r="M29" i="3"/>
  <c r="L29" i="3"/>
  <c r="Q29" i="3" s="1"/>
  <c r="K29" i="3"/>
  <c r="P28" i="3"/>
  <c r="S28" i="3" s="1"/>
  <c r="O28" i="3"/>
  <c r="N28" i="3"/>
  <c r="R28" i="3" s="1"/>
  <c r="M28" i="3"/>
  <c r="L28" i="3"/>
  <c r="Q28" i="3" s="1"/>
  <c r="K28" i="3"/>
  <c r="R27" i="3"/>
  <c r="Q27" i="3"/>
  <c r="P27" i="3"/>
  <c r="S27" i="3" s="1"/>
  <c r="O27" i="3"/>
  <c r="N27" i="3"/>
  <c r="M27" i="3"/>
  <c r="L27" i="3"/>
  <c r="K27" i="3"/>
  <c r="S26" i="3"/>
  <c r="P26" i="3"/>
  <c r="O26" i="3"/>
  <c r="N26" i="3"/>
  <c r="R26" i="3" s="1"/>
  <c r="M26" i="3"/>
  <c r="L26" i="3"/>
  <c r="Q26" i="3" s="1"/>
  <c r="K26" i="3"/>
  <c r="P25" i="3"/>
  <c r="S25" i="3" s="1"/>
  <c r="O25" i="3"/>
  <c r="N25" i="3"/>
  <c r="R25" i="3" s="1"/>
  <c r="M25" i="3"/>
  <c r="L25" i="3"/>
  <c r="Q25" i="3" s="1"/>
  <c r="K25" i="3"/>
  <c r="S24" i="3"/>
  <c r="R24" i="3"/>
  <c r="Q24" i="3"/>
  <c r="U24" i="3" s="1"/>
  <c r="P24" i="3"/>
  <c r="O24" i="3"/>
  <c r="N24" i="3"/>
  <c r="M24" i="3"/>
  <c r="L24" i="3"/>
  <c r="K24" i="3"/>
  <c r="P15" i="3"/>
  <c r="S15" i="3" s="1"/>
  <c r="O15" i="3"/>
  <c r="N15" i="3"/>
  <c r="R15" i="3" s="1"/>
  <c r="M15" i="3"/>
  <c r="L15" i="3"/>
  <c r="Q15" i="3" s="1"/>
  <c r="K15" i="3"/>
  <c r="P14" i="3"/>
  <c r="S14" i="3" s="1"/>
  <c r="O14" i="3"/>
  <c r="N14" i="3"/>
  <c r="R14" i="3" s="1"/>
  <c r="M14" i="3"/>
  <c r="L14" i="3"/>
  <c r="Q14" i="3" s="1"/>
  <c r="K14" i="3"/>
  <c r="S13" i="3"/>
  <c r="R13" i="3"/>
  <c r="P13" i="3"/>
  <c r="O13" i="3"/>
  <c r="N13" i="3"/>
  <c r="M13" i="3"/>
  <c r="L13" i="3"/>
  <c r="Q13" i="3" s="1"/>
  <c r="K13" i="3"/>
  <c r="P12" i="3"/>
  <c r="S12" i="3" s="1"/>
  <c r="O12" i="3"/>
  <c r="N12" i="3"/>
  <c r="R12" i="3" s="1"/>
  <c r="M12" i="3"/>
  <c r="L12" i="3"/>
  <c r="Q12" i="3" s="1"/>
  <c r="K12" i="3"/>
  <c r="Q11" i="3"/>
  <c r="P11" i="3"/>
  <c r="S11" i="3" s="1"/>
  <c r="O11" i="3"/>
  <c r="N11" i="3"/>
  <c r="R11" i="3" s="1"/>
  <c r="M11" i="3"/>
  <c r="L11" i="3"/>
  <c r="K11" i="3"/>
  <c r="S10" i="3"/>
  <c r="P10" i="3"/>
  <c r="O10" i="3"/>
  <c r="N10" i="3"/>
  <c r="R10" i="3" s="1"/>
  <c r="M10" i="3"/>
  <c r="L10" i="3"/>
  <c r="Q10" i="3" s="1"/>
  <c r="K10" i="3"/>
  <c r="P9" i="3"/>
  <c r="S9" i="3" s="1"/>
  <c r="O9" i="3"/>
  <c r="N9" i="3"/>
  <c r="R9" i="3" s="1"/>
  <c r="M9" i="3"/>
  <c r="L9" i="3"/>
  <c r="Q9" i="3" s="1"/>
  <c r="K9" i="3"/>
  <c r="R8" i="3"/>
  <c r="Q8" i="3"/>
  <c r="P8" i="3"/>
  <c r="S8" i="3" s="1"/>
  <c r="O8" i="3"/>
  <c r="N8" i="3"/>
  <c r="M8" i="3"/>
  <c r="L8" i="3"/>
  <c r="K8" i="3"/>
  <c r="P7" i="3"/>
  <c r="S7" i="3" s="1"/>
  <c r="O7" i="3"/>
  <c r="N7" i="3"/>
  <c r="R7" i="3" s="1"/>
  <c r="M7" i="3"/>
  <c r="L7" i="3"/>
  <c r="Q7" i="3" s="1"/>
  <c r="K7" i="3"/>
  <c r="P6" i="3"/>
  <c r="S6" i="3" s="1"/>
  <c r="O6" i="3"/>
  <c r="N6" i="3"/>
  <c r="R6" i="3" s="1"/>
  <c r="M6" i="3"/>
  <c r="L6" i="3"/>
  <c r="Q6" i="3" s="1"/>
  <c r="K6" i="3"/>
  <c r="R5" i="3"/>
  <c r="P5" i="3"/>
  <c r="S5" i="3" s="1"/>
  <c r="O5" i="3"/>
  <c r="N5" i="3"/>
  <c r="M5" i="3"/>
  <c r="L5" i="3"/>
  <c r="Q5" i="3" s="1"/>
  <c r="K5" i="3"/>
  <c r="P4" i="3"/>
  <c r="O4" i="3"/>
  <c r="S4" i="3" s="1"/>
  <c r="N4" i="3"/>
  <c r="R4" i="3" s="1"/>
  <c r="M4" i="3"/>
  <c r="L4" i="3"/>
  <c r="Q4" i="3" s="1"/>
  <c r="K4" i="3"/>
  <c r="U6" i="3" l="1"/>
  <c r="T6" i="3"/>
  <c r="T12" i="3"/>
  <c r="U12" i="3"/>
  <c r="T28" i="3"/>
  <c r="U28" i="3"/>
  <c r="U32" i="3"/>
  <c r="U5" i="3"/>
  <c r="T5" i="3"/>
  <c r="U8" i="3"/>
  <c r="T26" i="3"/>
  <c r="U26" i="3"/>
  <c r="T34" i="3"/>
  <c r="U34" i="3"/>
  <c r="T49" i="3"/>
  <c r="U49" i="3"/>
  <c r="U25" i="3"/>
  <c r="T25" i="3"/>
  <c r="U30" i="3"/>
  <c r="U33" i="3"/>
  <c r="T33" i="3"/>
  <c r="T45" i="3"/>
  <c r="U48" i="3"/>
  <c r="T48" i="3"/>
  <c r="U9" i="3"/>
  <c r="T9" i="3"/>
  <c r="U15" i="3"/>
  <c r="T15" i="3"/>
  <c r="U53" i="3"/>
  <c r="T53" i="3"/>
  <c r="T43" i="3"/>
  <c r="U43" i="3"/>
  <c r="T4" i="3"/>
  <c r="U4" i="3"/>
  <c r="U27" i="3"/>
  <c r="U31" i="3"/>
  <c r="T31" i="3"/>
  <c r="U35" i="3"/>
  <c r="U46" i="3"/>
  <c r="T46" i="3"/>
  <c r="U50" i="3"/>
  <c r="U51" i="3"/>
  <c r="T51" i="3"/>
  <c r="T10" i="3"/>
  <c r="U10" i="3"/>
  <c r="U54" i="3"/>
  <c r="T54" i="3"/>
  <c r="U7" i="3"/>
  <c r="T7" i="3"/>
  <c r="U11" i="3"/>
  <c r="U13" i="3"/>
  <c r="T13" i="3"/>
  <c r="U14" i="3"/>
  <c r="T14" i="3"/>
  <c r="U29" i="3"/>
  <c r="T29" i="3"/>
  <c r="U44" i="3"/>
  <c r="T44" i="3"/>
  <c r="U52" i="3"/>
  <c r="T52" i="3"/>
  <c r="T8" i="3"/>
  <c r="T24" i="3"/>
  <c r="T32" i="3"/>
  <c r="T47" i="3"/>
  <c r="T11" i="3"/>
  <c r="T27" i="3"/>
  <c r="T35" i="3"/>
  <c r="T50" i="3"/>
  <c r="T30" i="3"/>
</calcChain>
</file>

<file path=xl/sharedStrings.xml><?xml version="1.0" encoding="utf-8"?>
<sst xmlns="http://schemas.openxmlformats.org/spreadsheetml/2006/main" count="109" uniqueCount="21">
  <si>
    <t>Mpro WT + TRMT1</t>
  </si>
  <si>
    <t>Mpro C145A + TRMT1</t>
  </si>
  <si>
    <t>TRMT1</t>
  </si>
  <si>
    <t>Time (Hours)</t>
  </si>
  <si>
    <t>Average</t>
  </si>
  <si>
    <t>SD</t>
  </si>
  <si>
    <t>Counts per Minute</t>
  </si>
  <si>
    <t>14C-labeled tRNA Product (μM)</t>
  </si>
  <si>
    <t>WT</t>
  </si>
  <si>
    <t>Raw Values (RID)</t>
  </si>
  <si>
    <t>Background Substraction (RID)</t>
  </si>
  <si>
    <t>Fraction Bound</t>
  </si>
  <si>
    <t>Band 1</t>
  </si>
  <si>
    <t>Band 2</t>
  </si>
  <si>
    <t>Band 3</t>
  </si>
  <si>
    <t>Standard Deviation</t>
  </si>
  <si>
    <t>Lower</t>
  </si>
  <si>
    <t>Upper</t>
  </si>
  <si>
    <t>Blank</t>
  </si>
  <si>
    <t>C145A</t>
  </si>
  <si>
    <t>[TRMT1]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</si>
</sst>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rgb="FF22222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DD20-5C42-4C09-ACE6-9E393C995A5F}">
  <dimension ref="E1:R19"/>
  <sheetViews>
    <sheetView tabSelected="1" workbookViewId="0">
      <selection activeCell="E27" sqref="E27"/>
    </sheetView>
  </sheetViews>
  <sheetFormatPr baseColWidth="10" defaultColWidth="9.1640625" defaultRowHeight="14" x14ac:dyDescent="0.15"/>
  <cols>
    <col min="1" max="4" width="9.1640625" style="3"/>
    <col min="5" max="5" width="13.5" style="3" bestFit="1" customWidth="1"/>
    <col min="6" max="6" width="9.1640625" style="3"/>
    <col min="7" max="7" width="14.5" style="3" bestFit="1" customWidth="1"/>
    <col min="8" max="8" width="9.1640625" style="3"/>
    <col min="9" max="9" width="13.6640625" style="3" bestFit="1" customWidth="1"/>
    <col min="10" max="16384" width="9.1640625" style="3"/>
  </cols>
  <sheetData>
    <row r="1" spans="5:18" ht="16" x14ac:dyDescent="0.2">
      <c r="M1" s="1"/>
    </row>
    <row r="4" spans="5:18" x14ac:dyDescent="0.15">
      <c r="E4" s="7"/>
      <c r="F4" s="11" t="s">
        <v>6</v>
      </c>
      <c r="G4" s="11"/>
      <c r="H4" s="11"/>
      <c r="I4" s="11"/>
      <c r="J4" s="11"/>
      <c r="K4" s="11"/>
    </row>
    <row r="5" spans="5:18" ht="29" customHeight="1" x14ac:dyDescent="0.15">
      <c r="E5" s="6"/>
      <c r="F5" s="12" t="s">
        <v>0</v>
      </c>
      <c r="G5" s="12"/>
      <c r="H5" s="12" t="s">
        <v>1</v>
      </c>
      <c r="I5" s="12"/>
      <c r="J5" s="12" t="s">
        <v>2</v>
      </c>
      <c r="K5" s="12"/>
    </row>
    <row r="6" spans="5:18" x14ac:dyDescent="0.15">
      <c r="E6" s="4" t="s">
        <v>3</v>
      </c>
      <c r="F6" s="4" t="s">
        <v>4</v>
      </c>
      <c r="G6" s="4" t="s">
        <v>5</v>
      </c>
      <c r="H6" s="4" t="s">
        <v>4</v>
      </c>
      <c r="I6" s="4" t="s">
        <v>5</v>
      </c>
      <c r="J6" s="4" t="s">
        <v>4</v>
      </c>
      <c r="K6" s="4" t="s">
        <v>5</v>
      </c>
    </row>
    <row r="7" spans="5:18" x14ac:dyDescent="0.15">
      <c r="E7" s="4">
        <v>0</v>
      </c>
      <c r="F7" s="4">
        <v>22.33</v>
      </c>
      <c r="G7" s="4">
        <v>0.94</v>
      </c>
      <c r="H7" s="4">
        <v>70</v>
      </c>
      <c r="I7" s="4">
        <v>8.83</v>
      </c>
      <c r="J7" s="4">
        <v>57</v>
      </c>
      <c r="K7" s="4">
        <v>12.68</v>
      </c>
      <c r="M7" s="2"/>
      <c r="N7" s="2"/>
      <c r="O7" s="2"/>
      <c r="P7" s="2"/>
      <c r="Q7" s="2"/>
      <c r="R7" s="2"/>
    </row>
    <row r="8" spans="5:18" x14ac:dyDescent="0.15">
      <c r="E8" s="4">
        <v>0.5</v>
      </c>
      <c r="F8" s="4">
        <v>21</v>
      </c>
      <c r="G8" s="4">
        <v>2.83</v>
      </c>
      <c r="H8" s="4">
        <v>1783.33</v>
      </c>
      <c r="I8" s="4">
        <v>50.73</v>
      </c>
      <c r="J8" s="4">
        <v>1688.33</v>
      </c>
      <c r="K8" s="4">
        <v>61.28</v>
      </c>
      <c r="M8" s="2"/>
      <c r="N8" s="2"/>
      <c r="O8" s="2"/>
      <c r="P8" s="2"/>
      <c r="Q8" s="2"/>
      <c r="R8" s="2"/>
    </row>
    <row r="9" spans="5:18" x14ac:dyDescent="0.15">
      <c r="E9" s="4">
        <v>2</v>
      </c>
      <c r="F9" s="4">
        <v>23</v>
      </c>
      <c r="G9" s="4">
        <v>7.12</v>
      </c>
      <c r="H9" s="4">
        <v>2702.33</v>
      </c>
      <c r="I9" s="4">
        <v>44.99</v>
      </c>
      <c r="J9" s="4">
        <v>2503</v>
      </c>
      <c r="K9" s="4">
        <v>266.13</v>
      </c>
      <c r="M9" s="2"/>
      <c r="N9" s="2"/>
      <c r="O9" s="2"/>
      <c r="P9" s="2"/>
      <c r="Q9" s="2"/>
      <c r="R9" s="2"/>
    </row>
    <row r="10" spans="5:18" x14ac:dyDescent="0.15">
      <c r="E10" s="4">
        <v>4</v>
      </c>
      <c r="F10" s="4">
        <v>27.67</v>
      </c>
      <c r="G10" s="4">
        <v>4.99</v>
      </c>
      <c r="H10" s="4">
        <v>2806</v>
      </c>
      <c r="I10" s="4">
        <v>35.36</v>
      </c>
      <c r="J10" s="4">
        <v>2569.67</v>
      </c>
      <c r="K10" s="4">
        <v>83.99</v>
      </c>
      <c r="M10" s="2"/>
      <c r="N10" s="2"/>
      <c r="O10" s="2"/>
      <c r="P10" s="2"/>
      <c r="Q10" s="2"/>
      <c r="R10" s="2"/>
    </row>
    <row r="11" spans="5:18" x14ac:dyDescent="0.15">
      <c r="E11" s="7"/>
      <c r="F11" s="7"/>
      <c r="G11" s="7"/>
      <c r="H11" s="7"/>
      <c r="I11" s="7"/>
      <c r="J11" s="7"/>
      <c r="K11" s="7"/>
    </row>
    <row r="12" spans="5:18" x14ac:dyDescent="0.15">
      <c r="E12" s="7"/>
      <c r="F12" s="7"/>
      <c r="G12" s="7"/>
      <c r="H12" s="7"/>
      <c r="I12" s="7"/>
      <c r="J12" s="7"/>
      <c r="K12" s="7"/>
    </row>
    <row r="13" spans="5:18" x14ac:dyDescent="0.15">
      <c r="E13" s="7"/>
      <c r="F13" s="11" t="s">
        <v>7</v>
      </c>
      <c r="G13" s="11"/>
      <c r="H13" s="11"/>
      <c r="I13" s="11"/>
      <c r="J13" s="11"/>
      <c r="K13" s="11"/>
    </row>
    <row r="14" spans="5:18" ht="23.25" customHeight="1" x14ac:dyDescent="0.15">
      <c r="E14" s="4"/>
      <c r="F14" s="12" t="s">
        <v>0</v>
      </c>
      <c r="G14" s="12"/>
      <c r="H14" s="12" t="s">
        <v>1</v>
      </c>
      <c r="I14" s="12"/>
      <c r="J14" s="12" t="s">
        <v>2</v>
      </c>
      <c r="K14" s="12"/>
    </row>
    <row r="15" spans="5:18" x14ac:dyDescent="0.15">
      <c r="E15" s="4" t="s">
        <v>3</v>
      </c>
      <c r="F15" s="4" t="s">
        <v>4</v>
      </c>
      <c r="G15" s="4" t="s">
        <v>5</v>
      </c>
      <c r="H15" s="4" t="s">
        <v>4</v>
      </c>
      <c r="I15" s="4" t="s">
        <v>5</v>
      </c>
      <c r="J15" s="4" t="s">
        <v>4</v>
      </c>
      <c r="K15" s="4" t="s">
        <v>5</v>
      </c>
    </row>
    <row r="16" spans="5:18" x14ac:dyDescent="0.15">
      <c r="E16" s="4">
        <v>0</v>
      </c>
      <c r="F16" s="8">
        <v>-6.094968107725028E-4</v>
      </c>
      <c r="G16" s="8">
        <v>-1.4390825333419238E-2</v>
      </c>
      <c r="H16" s="8">
        <v>3.0103730429740357E-2</v>
      </c>
      <c r="I16" s="8">
        <v>-9.3073899877585218E-3</v>
      </c>
      <c r="J16" s="8">
        <v>2.172798144449456E-2</v>
      </c>
      <c r="K16" s="8">
        <v>-6.8268797113588044E-3</v>
      </c>
    </row>
    <row r="17" spans="5:11" x14ac:dyDescent="0.15">
      <c r="E17" s="4">
        <v>0.5</v>
      </c>
      <c r="F17" s="8">
        <v>-1.4664003608014947E-3</v>
      </c>
      <c r="G17" s="8">
        <v>-1.3173120288641196E-2</v>
      </c>
      <c r="H17" s="8">
        <v>1.1339823464982925</v>
      </c>
      <c r="I17" s="8">
        <v>1.7688293280072161E-2</v>
      </c>
      <c r="J17" s="8">
        <v>1.0727749500676502</v>
      </c>
      <c r="K17" s="8">
        <v>2.4485535725790868E-2</v>
      </c>
    </row>
    <row r="18" spans="5:11" x14ac:dyDescent="0.15">
      <c r="E18" s="4">
        <v>2</v>
      </c>
      <c r="F18" s="8">
        <v>-1.7782359384060293E-4</v>
      </c>
      <c r="G18" s="8">
        <v>-1.0409123123510083E-2</v>
      </c>
      <c r="H18" s="8">
        <v>1.7260833709168226</v>
      </c>
      <c r="I18" s="8">
        <v>1.3990077958894403E-2</v>
      </c>
      <c r="J18" s="8">
        <v>1.5976573674376653</v>
      </c>
      <c r="K18" s="8">
        <v>0.1564680110817602</v>
      </c>
    </row>
    <row r="19" spans="5:11" x14ac:dyDescent="0.15">
      <c r="E19" s="4">
        <v>4</v>
      </c>
      <c r="F19" s="8">
        <v>2.8310031570130804E-3</v>
      </c>
      <c r="G19" s="8">
        <v>-1.1781457380323435E-2</v>
      </c>
      <c r="H19" s="8">
        <v>1.7928767476322405</v>
      </c>
      <c r="I19" s="8">
        <v>7.7855808259777075E-3</v>
      </c>
      <c r="J19" s="8">
        <v>1.6406120739643066</v>
      </c>
      <c r="K19" s="8">
        <v>3.9117324914631789E-2</v>
      </c>
    </row>
  </sheetData>
  <mergeCells count="8">
    <mergeCell ref="F4:K4"/>
    <mergeCell ref="F13:K13"/>
    <mergeCell ref="F14:G14"/>
    <mergeCell ref="H14:I14"/>
    <mergeCell ref="J14:K14"/>
    <mergeCell ref="F5:G5"/>
    <mergeCell ref="H5:I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1B91-F0AB-4CBF-9891-EAE9CEC884A4}">
  <dimension ref="C1:U55"/>
  <sheetViews>
    <sheetView zoomScaleNormal="100" workbookViewId="0">
      <selection activeCell="H38" sqref="H38"/>
    </sheetView>
  </sheetViews>
  <sheetFormatPr baseColWidth="10" defaultColWidth="8.83203125" defaultRowHeight="14" x14ac:dyDescent="0.15"/>
  <cols>
    <col min="1" max="3" width="8.83203125" style="3"/>
    <col min="4" max="4" width="11.6640625" style="3" customWidth="1"/>
    <col min="5" max="5" width="9.1640625" style="3" bestFit="1" customWidth="1"/>
    <col min="6" max="6" width="10" style="3" bestFit="1" customWidth="1"/>
    <col min="7" max="9" width="9" style="3" customWidth="1"/>
    <col min="10" max="10" width="10" style="3" bestFit="1" customWidth="1"/>
    <col min="11" max="11" width="9.1640625" style="3" bestFit="1" customWidth="1"/>
    <col min="12" max="12" width="10.1640625" style="3" bestFit="1" customWidth="1"/>
    <col min="13" max="15" width="10" style="3" customWidth="1"/>
    <col min="16" max="16" width="10" style="3" bestFit="1" customWidth="1"/>
    <col min="17" max="17" width="9.1640625" style="3" bestFit="1" customWidth="1"/>
    <col min="18" max="19" width="9" style="3" bestFit="1" customWidth="1"/>
    <col min="20" max="20" width="9" style="5" bestFit="1" customWidth="1"/>
    <col min="21" max="21" width="17.5" style="5" bestFit="1" customWidth="1"/>
    <col min="22" max="16384" width="8.83203125" style="3"/>
  </cols>
  <sheetData>
    <row r="1" spans="3:21" ht="15" customHeight="1" x14ac:dyDescent="0.15">
      <c r="C1" s="9" t="s">
        <v>8</v>
      </c>
      <c r="E1" s="10" t="s">
        <v>9</v>
      </c>
      <c r="F1" s="10"/>
      <c r="G1" s="10"/>
      <c r="H1" s="10"/>
      <c r="I1" s="10"/>
      <c r="J1" s="10"/>
      <c r="K1" s="10" t="s">
        <v>10</v>
      </c>
      <c r="L1" s="10"/>
      <c r="M1" s="10"/>
      <c r="N1" s="10"/>
      <c r="O1" s="10"/>
      <c r="P1" s="10"/>
      <c r="Q1" s="10" t="s">
        <v>11</v>
      </c>
      <c r="R1" s="10"/>
      <c r="S1" s="10"/>
      <c r="T1" s="10"/>
      <c r="U1" s="10"/>
    </row>
    <row r="2" spans="3:21" x14ac:dyDescent="0.15">
      <c r="C2" s="9"/>
      <c r="E2" s="10" t="s">
        <v>12</v>
      </c>
      <c r="F2" s="10"/>
      <c r="G2" s="10" t="s">
        <v>13</v>
      </c>
      <c r="H2" s="10"/>
      <c r="I2" s="10" t="s">
        <v>14</v>
      </c>
      <c r="J2" s="10"/>
      <c r="K2" s="10" t="s">
        <v>12</v>
      </c>
      <c r="L2" s="10"/>
      <c r="M2" s="10" t="s">
        <v>13</v>
      </c>
      <c r="N2" s="10"/>
      <c r="O2" s="10" t="s">
        <v>14</v>
      </c>
      <c r="P2" s="10"/>
      <c r="Q2" s="3" t="s">
        <v>12</v>
      </c>
      <c r="R2" s="3" t="s">
        <v>13</v>
      </c>
      <c r="S2" s="3" t="s">
        <v>14</v>
      </c>
      <c r="T2" s="5" t="s">
        <v>4</v>
      </c>
      <c r="U2" s="5" t="s">
        <v>15</v>
      </c>
    </row>
    <row r="3" spans="3:21" x14ac:dyDescent="0.15">
      <c r="C3" s="9"/>
      <c r="D3" s="3" t="s">
        <v>20</v>
      </c>
      <c r="E3" s="3" t="s">
        <v>16</v>
      </c>
      <c r="F3" s="3" t="s">
        <v>17</v>
      </c>
      <c r="G3" s="3" t="s">
        <v>16</v>
      </c>
      <c r="H3" s="3" t="s">
        <v>17</v>
      </c>
      <c r="I3" s="3" t="s">
        <v>16</v>
      </c>
      <c r="J3" s="3" t="s">
        <v>17</v>
      </c>
      <c r="K3" s="3" t="s">
        <v>16</v>
      </c>
      <c r="L3" s="3" t="s">
        <v>17</v>
      </c>
      <c r="M3" s="3" t="s">
        <v>16</v>
      </c>
      <c r="N3" s="3" t="s">
        <v>17</v>
      </c>
      <c r="O3" s="3" t="s">
        <v>16</v>
      </c>
      <c r="P3" s="3" t="s">
        <v>17</v>
      </c>
    </row>
    <row r="4" spans="3:21" x14ac:dyDescent="0.15">
      <c r="C4" s="9"/>
      <c r="D4" s="3">
        <v>0</v>
      </c>
      <c r="E4" s="3">
        <v>611562</v>
      </c>
      <c r="F4" s="3">
        <v>132317</v>
      </c>
      <c r="G4" s="3">
        <v>1066894</v>
      </c>
      <c r="H4" s="3">
        <v>427135</v>
      </c>
      <c r="I4" s="3">
        <v>954809</v>
      </c>
      <c r="J4" s="3">
        <v>309418</v>
      </c>
      <c r="K4" s="3">
        <f>E4-$E$16</f>
        <v>521524</v>
      </c>
      <c r="L4" s="3">
        <f>F4-$F$16</f>
        <v>0</v>
      </c>
      <c r="M4" s="3">
        <f>G4-$G$16</f>
        <v>860922</v>
      </c>
      <c r="N4" s="3">
        <f>H4-$H$16</f>
        <v>0</v>
      </c>
      <c r="O4" s="3">
        <f>I4-$I$16</f>
        <v>767731</v>
      </c>
      <c r="P4" s="3">
        <f>J4-$J$16</f>
        <v>0</v>
      </c>
      <c r="Q4" s="3">
        <f>L4/(L4+K4)</f>
        <v>0</v>
      </c>
      <c r="R4" s="3">
        <f>N4/(N4+M4)</f>
        <v>0</v>
      </c>
      <c r="S4" s="3">
        <f>P4/(P4+O4)</f>
        <v>0</v>
      </c>
      <c r="T4" s="5">
        <f>AVERAGE(Q4:S4)</f>
        <v>0</v>
      </c>
      <c r="U4" s="5">
        <f>_xlfn.STDEV.P(Q4:S4)</f>
        <v>0</v>
      </c>
    </row>
    <row r="5" spans="3:21" x14ac:dyDescent="0.15">
      <c r="C5" s="9"/>
      <c r="D5" s="3">
        <v>7.7801795728606713</v>
      </c>
      <c r="E5" s="3">
        <v>150258</v>
      </c>
      <c r="F5" s="3">
        <v>471618</v>
      </c>
      <c r="G5" s="3">
        <v>331565</v>
      </c>
      <c r="H5" s="3">
        <v>1073684</v>
      </c>
      <c r="I5" s="3">
        <v>378829</v>
      </c>
      <c r="J5" s="3">
        <v>961650</v>
      </c>
      <c r="K5" s="3">
        <f t="shared" ref="K5:K15" si="0">E5-$E$16</f>
        <v>60220</v>
      </c>
      <c r="L5" s="3">
        <f t="shared" ref="L5:L15" si="1">F5-$F$16</f>
        <v>339301</v>
      </c>
      <c r="M5" s="3">
        <f t="shared" ref="M5:M15" si="2">G5-$G$16</f>
        <v>125593</v>
      </c>
      <c r="N5" s="3">
        <f t="shared" ref="N5:N15" si="3">H5-$H$16</f>
        <v>646549</v>
      </c>
      <c r="O5" s="3">
        <f t="shared" ref="O5:O15" si="4">I5-$I$16</f>
        <v>191751</v>
      </c>
      <c r="P5" s="3">
        <f t="shared" ref="P5:P14" si="5">J5-$J$16</f>
        <v>652232</v>
      </c>
      <c r="Q5" s="3">
        <f t="shared" ref="Q5:Q15" si="6">L5/(L5+K5)</f>
        <v>0.84926950022652126</v>
      </c>
      <c r="R5" s="3">
        <f t="shared" ref="R5:R15" si="7">N5/(N5+M5)</f>
        <v>0.83734468530399853</v>
      </c>
      <c r="S5" s="3">
        <f t="shared" ref="S5:S15" si="8">P5/(P5+O5)</f>
        <v>0.77280229578083914</v>
      </c>
      <c r="T5" s="5">
        <f t="shared" ref="T5:T15" si="9">AVERAGE(Q5:S5)</f>
        <v>0.81980549377045298</v>
      </c>
      <c r="U5" s="5">
        <f t="shared" ref="U5:U15" si="10">_xlfn.STDEV.P(Q5:S5)</f>
        <v>3.3590929020319689E-2</v>
      </c>
    </row>
    <row r="6" spans="3:21" x14ac:dyDescent="0.15">
      <c r="C6" s="9"/>
      <c r="D6" s="3">
        <v>5.1867863819071145</v>
      </c>
      <c r="E6" s="3">
        <v>221160</v>
      </c>
      <c r="F6" s="3">
        <v>398763</v>
      </c>
      <c r="G6" s="3">
        <v>458178</v>
      </c>
      <c r="H6" s="3">
        <v>1090981</v>
      </c>
      <c r="I6" s="3">
        <v>472324</v>
      </c>
      <c r="J6" s="3">
        <v>962002</v>
      </c>
      <c r="K6" s="3">
        <f t="shared" si="0"/>
        <v>131122</v>
      </c>
      <c r="L6" s="3">
        <f t="shared" si="1"/>
        <v>266446</v>
      </c>
      <c r="M6" s="3">
        <f t="shared" si="2"/>
        <v>252206</v>
      </c>
      <c r="N6" s="3">
        <f t="shared" si="3"/>
        <v>663846</v>
      </c>
      <c r="O6" s="3">
        <f t="shared" si="4"/>
        <v>285246</v>
      </c>
      <c r="P6" s="3">
        <f t="shared" si="5"/>
        <v>652584</v>
      </c>
      <c r="Q6" s="3">
        <f t="shared" si="6"/>
        <v>0.67018975370251122</v>
      </c>
      <c r="R6" s="3">
        <f t="shared" si="7"/>
        <v>0.72468156829524966</v>
      </c>
      <c r="S6" s="3">
        <f t="shared" si="8"/>
        <v>0.69584466267873712</v>
      </c>
      <c r="T6" s="5">
        <f t="shared" si="9"/>
        <v>0.69690532822549933</v>
      </c>
      <c r="U6" s="5">
        <f t="shared" si="10"/>
        <v>2.2258829303655539E-2</v>
      </c>
    </row>
    <row r="7" spans="3:21" x14ac:dyDescent="0.15">
      <c r="C7" s="9"/>
      <c r="D7" s="3">
        <v>3.4578575879380762</v>
      </c>
      <c r="E7" s="3">
        <v>450383</v>
      </c>
      <c r="F7" s="3">
        <v>331953</v>
      </c>
      <c r="G7" s="3">
        <v>756613</v>
      </c>
      <c r="H7" s="3">
        <v>970054</v>
      </c>
      <c r="I7" s="3">
        <v>761862</v>
      </c>
      <c r="J7" s="3">
        <v>730672</v>
      </c>
      <c r="K7" s="3">
        <f t="shared" si="0"/>
        <v>360345</v>
      </c>
      <c r="L7" s="3">
        <f t="shared" si="1"/>
        <v>199636</v>
      </c>
      <c r="M7" s="3">
        <f t="shared" si="2"/>
        <v>550641</v>
      </c>
      <c r="N7" s="3">
        <f t="shared" si="3"/>
        <v>542919</v>
      </c>
      <c r="O7" s="3">
        <f t="shared" si="4"/>
        <v>574784</v>
      </c>
      <c r="P7" s="3">
        <f t="shared" si="5"/>
        <v>421254</v>
      </c>
      <c r="Q7" s="3">
        <f t="shared" si="6"/>
        <v>0.35650495284661443</v>
      </c>
      <c r="R7" s="3">
        <f t="shared" si="7"/>
        <v>0.49646932952924394</v>
      </c>
      <c r="S7" s="3">
        <f t="shared" si="8"/>
        <v>0.42292964726245386</v>
      </c>
      <c r="T7" s="5">
        <f t="shared" si="9"/>
        <v>0.42530130987943737</v>
      </c>
      <c r="U7" s="5">
        <f t="shared" si="10"/>
        <v>5.7164821774210374E-2</v>
      </c>
    </row>
    <row r="8" spans="3:21" x14ac:dyDescent="0.15">
      <c r="C8" s="9"/>
      <c r="D8" s="3">
        <v>2.3052383919587176</v>
      </c>
      <c r="E8" s="3">
        <v>517957</v>
      </c>
      <c r="F8" s="3">
        <v>268618</v>
      </c>
      <c r="G8" s="3">
        <v>946509</v>
      </c>
      <c r="H8" s="3">
        <v>786306</v>
      </c>
      <c r="I8" s="3">
        <v>937994</v>
      </c>
      <c r="J8" s="3">
        <v>577523</v>
      </c>
      <c r="K8" s="3">
        <f t="shared" si="0"/>
        <v>427919</v>
      </c>
      <c r="L8" s="3">
        <f t="shared" si="1"/>
        <v>136301</v>
      </c>
      <c r="M8" s="3">
        <f t="shared" si="2"/>
        <v>740537</v>
      </c>
      <c r="N8" s="3">
        <f t="shared" si="3"/>
        <v>359171</v>
      </c>
      <c r="O8" s="3">
        <f t="shared" si="4"/>
        <v>750916</v>
      </c>
      <c r="P8" s="3">
        <f t="shared" si="5"/>
        <v>268105</v>
      </c>
      <c r="Q8" s="3">
        <f t="shared" si="6"/>
        <v>0.24157420864201906</v>
      </c>
      <c r="R8" s="3">
        <f t="shared" si="7"/>
        <v>0.3266057899005918</v>
      </c>
      <c r="S8" s="3">
        <f t="shared" si="8"/>
        <v>0.26310056416894256</v>
      </c>
      <c r="T8" s="5">
        <f t="shared" si="9"/>
        <v>0.27709352090385114</v>
      </c>
      <c r="U8" s="5">
        <f t="shared" si="10"/>
        <v>3.6096579537606165E-2</v>
      </c>
    </row>
    <row r="9" spans="3:21" x14ac:dyDescent="0.15">
      <c r="C9" s="9"/>
      <c r="D9" s="3">
        <v>1.5368255946391451</v>
      </c>
      <c r="E9" s="3">
        <v>620998</v>
      </c>
      <c r="F9" s="3">
        <v>212720</v>
      </c>
      <c r="G9" s="3">
        <v>1064821</v>
      </c>
      <c r="H9" s="3">
        <v>642250</v>
      </c>
      <c r="I9" s="3">
        <v>945079</v>
      </c>
      <c r="J9" s="3">
        <v>494366</v>
      </c>
      <c r="K9" s="3">
        <f t="shared" si="0"/>
        <v>530960</v>
      </c>
      <c r="L9" s="3">
        <f t="shared" si="1"/>
        <v>80403</v>
      </c>
      <c r="M9" s="3">
        <f t="shared" si="2"/>
        <v>858849</v>
      </c>
      <c r="N9" s="3">
        <f t="shared" si="3"/>
        <v>215115</v>
      </c>
      <c r="O9" s="3">
        <f t="shared" si="4"/>
        <v>758001</v>
      </c>
      <c r="P9" s="3">
        <f t="shared" si="5"/>
        <v>184948</v>
      </c>
      <c r="Q9" s="3">
        <f t="shared" si="6"/>
        <v>0.13151433763574177</v>
      </c>
      <c r="R9" s="3">
        <f t="shared" si="7"/>
        <v>0.20030001005620302</v>
      </c>
      <c r="S9" s="3">
        <f t="shared" si="8"/>
        <v>0.1961378611144399</v>
      </c>
      <c r="T9" s="5">
        <f t="shared" si="9"/>
        <v>0.17598406960212823</v>
      </c>
      <c r="U9" s="5">
        <f t="shared" si="10"/>
        <v>3.1490725267661841E-2</v>
      </c>
    </row>
    <row r="10" spans="3:21" x14ac:dyDescent="0.15">
      <c r="C10" s="9"/>
      <c r="D10" s="3">
        <v>1.0245503964260967</v>
      </c>
      <c r="E10" s="3">
        <v>695948</v>
      </c>
      <c r="F10" s="3">
        <v>187333</v>
      </c>
      <c r="G10" s="3">
        <v>1127697</v>
      </c>
      <c r="H10" s="3">
        <v>515949</v>
      </c>
      <c r="I10" s="3">
        <v>939692</v>
      </c>
      <c r="J10" s="3">
        <v>444890</v>
      </c>
      <c r="K10" s="3">
        <f t="shared" si="0"/>
        <v>605910</v>
      </c>
      <c r="L10" s="3">
        <f t="shared" si="1"/>
        <v>55016</v>
      </c>
      <c r="M10" s="3">
        <f t="shared" si="2"/>
        <v>921725</v>
      </c>
      <c r="N10" s="3">
        <f t="shared" si="3"/>
        <v>88814</v>
      </c>
      <c r="O10" s="3">
        <f t="shared" si="4"/>
        <v>752614</v>
      </c>
      <c r="P10" s="3">
        <f t="shared" si="5"/>
        <v>135472</v>
      </c>
      <c r="Q10" s="3">
        <f t="shared" si="6"/>
        <v>8.3240786411791945E-2</v>
      </c>
      <c r="R10" s="3">
        <f t="shared" si="7"/>
        <v>8.7887750992292235E-2</v>
      </c>
      <c r="S10" s="3">
        <f t="shared" si="8"/>
        <v>0.15254378517395839</v>
      </c>
      <c r="T10" s="5">
        <f t="shared" si="9"/>
        <v>0.10789077419268085</v>
      </c>
      <c r="U10" s="5">
        <f t="shared" si="10"/>
        <v>3.1631388548124958E-2</v>
      </c>
    </row>
    <row r="11" spans="3:21" x14ac:dyDescent="0.15">
      <c r="C11" s="9"/>
      <c r="D11" s="3">
        <v>0.68303359761739779</v>
      </c>
      <c r="E11" s="3">
        <v>662307</v>
      </c>
      <c r="F11" s="3">
        <v>170726</v>
      </c>
      <c r="G11" s="3">
        <v>1187774</v>
      </c>
      <c r="H11" s="3">
        <v>466134</v>
      </c>
      <c r="I11" s="3">
        <v>1042262</v>
      </c>
      <c r="J11" s="3">
        <v>426640</v>
      </c>
      <c r="K11" s="3">
        <f t="shared" si="0"/>
        <v>572269</v>
      </c>
      <c r="L11" s="3">
        <f t="shared" si="1"/>
        <v>38409</v>
      </c>
      <c r="M11" s="3">
        <f t="shared" si="2"/>
        <v>981802</v>
      </c>
      <c r="N11" s="3">
        <f t="shared" si="3"/>
        <v>38999</v>
      </c>
      <c r="O11" s="3">
        <f t="shared" si="4"/>
        <v>855184</v>
      </c>
      <c r="P11" s="3">
        <f t="shared" si="5"/>
        <v>117222</v>
      </c>
      <c r="Q11" s="3">
        <f t="shared" si="6"/>
        <v>6.2895666783476731E-2</v>
      </c>
      <c r="R11" s="3">
        <f t="shared" si="7"/>
        <v>3.8204312103926233E-2</v>
      </c>
      <c r="S11" s="3">
        <f t="shared" si="8"/>
        <v>0.12054841290572045</v>
      </c>
      <c r="T11" s="5">
        <f t="shared" si="9"/>
        <v>7.3882797264374467E-2</v>
      </c>
      <c r="U11" s="5">
        <f t="shared" si="10"/>
        <v>3.4502903369303249E-2</v>
      </c>
    </row>
    <row r="12" spans="3:21" x14ac:dyDescent="0.15">
      <c r="C12" s="9"/>
      <c r="D12" s="3">
        <v>0.45535573174493188</v>
      </c>
      <c r="E12" s="3">
        <v>662729</v>
      </c>
      <c r="F12" s="3">
        <v>160494</v>
      </c>
      <c r="G12" s="3">
        <v>1209610</v>
      </c>
      <c r="H12" s="3">
        <v>394334</v>
      </c>
      <c r="I12" s="3">
        <v>1077827</v>
      </c>
      <c r="J12" s="3">
        <v>426499</v>
      </c>
      <c r="K12" s="3">
        <f t="shared" si="0"/>
        <v>572691</v>
      </c>
      <c r="L12" s="3">
        <f t="shared" si="1"/>
        <v>28177</v>
      </c>
      <c r="M12" s="3">
        <f t="shared" si="2"/>
        <v>1003638</v>
      </c>
      <c r="N12" s="3">
        <f t="shared" si="3"/>
        <v>-32801</v>
      </c>
      <c r="O12" s="3">
        <f t="shared" si="4"/>
        <v>890749</v>
      </c>
      <c r="P12" s="3">
        <f t="shared" si="5"/>
        <v>117081</v>
      </c>
      <c r="Q12" s="3">
        <f t="shared" si="6"/>
        <v>4.6893826930374062E-2</v>
      </c>
      <c r="R12" s="3">
        <f t="shared" si="7"/>
        <v>-3.3786310163292088E-2</v>
      </c>
      <c r="S12" s="3">
        <f t="shared" si="8"/>
        <v>0.11617137810940337</v>
      </c>
      <c r="T12" s="5">
        <f t="shared" si="9"/>
        <v>4.3092964958828445E-2</v>
      </c>
      <c r="U12" s="5">
        <f t="shared" si="10"/>
        <v>6.1278935923190773E-2</v>
      </c>
    </row>
    <row r="13" spans="3:21" x14ac:dyDescent="0.15">
      <c r="C13" s="9"/>
      <c r="D13" s="3">
        <v>0.30357048782995461</v>
      </c>
      <c r="E13" s="3">
        <v>679657</v>
      </c>
      <c r="F13" s="3">
        <v>136818</v>
      </c>
      <c r="G13" s="3">
        <v>1194385</v>
      </c>
      <c r="H13" s="3">
        <v>378337</v>
      </c>
      <c r="I13" s="3">
        <v>1085225</v>
      </c>
      <c r="J13" s="3">
        <v>365219</v>
      </c>
      <c r="K13" s="3">
        <f t="shared" si="0"/>
        <v>589619</v>
      </c>
      <c r="L13" s="3">
        <f t="shared" si="1"/>
        <v>4501</v>
      </c>
      <c r="M13" s="3">
        <f t="shared" si="2"/>
        <v>988413</v>
      </c>
      <c r="N13" s="3">
        <f t="shared" si="3"/>
        <v>-48798</v>
      </c>
      <c r="O13" s="3">
        <f t="shared" si="4"/>
        <v>898147</v>
      </c>
      <c r="P13" s="3">
        <f t="shared" si="5"/>
        <v>55801</v>
      </c>
      <c r="Q13" s="3">
        <f t="shared" si="6"/>
        <v>7.5759105904531074E-3</v>
      </c>
      <c r="R13" s="3">
        <f t="shared" si="7"/>
        <v>-5.1934036812949988E-2</v>
      </c>
      <c r="S13" s="3">
        <f t="shared" si="8"/>
        <v>5.8494802651716866E-2</v>
      </c>
      <c r="T13" s="5">
        <f t="shared" si="9"/>
        <v>4.712225476406662E-3</v>
      </c>
      <c r="U13" s="5">
        <f t="shared" si="10"/>
        <v>4.5127838161550193E-2</v>
      </c>
    </row>
    <row r="14" spans="3:21" x14ac:dyDescent="0.15">
      <c r="C14" s="9"/>
      <c r="D14" s="3">
        <v>0.20238032521996974</v>
      </c>
      <c r="E14" s="3">
        <v>680296</v>
      </c>
      <c r="F14" s="3">
        <v>132433</v>
      </c>
      <c r="G14" s="3">
        <v>1202399</v>
      </c>
      <c r="H14" s="3">
        <v>336048</v>
      </c>
      <c r="I14" s="3">
        <v>1081130</v>
      </c>
      <c r="J14" s="3">
        <v>341055</v>
      </c>
      <c r="K14" s="3">
        <f t="shared" si="0"/>
        <v>590258</v>
      </c>
      <c r="L14" s="3">
        <f t="shared" si="1"/>
        <v>116</v>
      </c>
      <c r="M14" s="3">
        <f t="shared" si="2"/>
        <v>996427</v>
      </c>
      <c r="N14" s="3">
        <f t="shared" si="3"/>
        <v>-91087</v>
      </c>
      <c r="O14" s="3">
        <f t="shared" si="4"/>
        <v>894052</v>
      </c>
      <c r="P14" s="3">
        <f t="shared" si="5"/>
        <v>31637</v>
      </c>
      <c r="Q14" s="3">
        <f t="shared" si="6"/>
        <v>1.9648561759156062E-4</v>
      </c>
      <c r="R14" s="3">
        <f t="shared" si="7"/>
        <v>-0.1006108202443281</v>
      </c>
      <c r="S14" s="3">
        <f t="shared" si="8"/>
        <v>3.4176705135310022E-2</v>
      </c>
      <c r="T14" s="5">
        <f t="shared" si="9"/>
        <v>-2.207920983047551E-2</v>
      </c>
      <c r="U14" s="5">
        <f t="shared" si="10"/>
        <v>5.7236784240340434E-2</v>
      </c>
    </row>
    <row r="15" spans="3:21" x14ac:dyDescent="0.15">
      <c r="C15" s="9"/>
      <c r="D15" s="3">
        <v>0.13492021681331315</v>
      </c>
      <c r="E15" s="3">
        <v>619794</v>
      </c>
      <c r="F15" s="3">
        <v>146093</v>
      </c>
      <c r="G15" s="3">
        <v>1067471</v>
      </c>
      <c r="H15" s="3">
        <v>332633</v>
      </c>
      <c r="I15" s="3">
        <v>995099</v>
      </c>
      <c r="J15" s="3">
        <v>322101</v>
      </c>
      <c r="K15" s="3">
        <f t="shared" si="0"/>
        <v>529756</v>
      </c>
      <c r="L15" s="3">
        <f t="shared" si="1"/>
        <v>13776</v>
      </c>
      <c r="M15" s="3">
        <f t="shared" si="2"/>
        <v>861499</v>
      </c>
      <c r="N15" s="3">
        <f t="shared" si="3"/>
        <v>-94502</v>
      </c>
      <c r="O15" s="3">
        <f t="shared" si="4"/>
        <v>808021</v>
      </c>
      <c r="P15" s="3">
        <f>J15-$J$16</f>
        <v>12683</v>
      </c>
      <c r="Q15" s="3">
        <f t="shared" si="6"/>
        <v>2.5345333853388576E-2</v>
      </c>
      <c r="R15" s="3">
        <f t="shared" si="7"/>
        <v>-0.12321039065341846</v>
      </c>
      <c r="S15" s="3">
        <f t="shared" si="8"/>
        <v>1.5453805513315398E-2</v>
      </c>
      <c r="T15" s="5">
        <f t="shared" si="9"/>
        <v>-2.7470417095571492E-2</v>
      </c>
      <c r="U15" s="5">
        <f t="shared" si="10"/>
        <v>6.7818716619472849E-2</v>
      </c>
    </row>
    <row r="16" spans="3:21" x14ac:dyDescent="0.15">
      <c r="C16" s="9"/>
      <c r="D16" s="3" t="s">
        <v>18</v>
      </c>
      <c r="E16" s="3">
        <v>90038</v>
      </c>
      <c r="F16" s="3">
        <v>132317</v>
      </c>
      <c r="G16" s="3">
        <v>205972</v>
      </c>
      <c r="H16" s="3">
        <v>427135</v>
      </c>
      <c r="I16" s="3">
        <v>187078</v>
      </c>
      <c r="J16" s="3">
        <v>309418</v>
      </c>
    </row>
    <row r="21" spans="3:21" ht="15" customHeight="1" x14ac:dyDescent="0.15">
      <c r="C21" s="9" t="s">
        <v>19</v>
      </c>
      <c r="E21" s="10" t="s">
        <v>9</v>
      </c>
      <c r="F21" s="10"/>
      <c r="G21" s="10"/>
      <c r="H21" s="10"/>
      <c r="I21" s="10"/>
      <c r="J21" s="10"/>
      <c r="K21" s="10" t="s">
        <v>10</v>
      </c>
      <c r="L21" s="10"/>
      <c r="M21" s="10"/>
      <c r="N21" s="10"/>
      <c r="O21" s="10"/>
      <c r="P21" s="10"/>
      <c r="Q21" s="10" t="s">
        <v>11</v>
      </c>
      <c r="R21" s="10"/>
      <c r="S21" s="10"/>
      <c r="T21" s="10"/>
      <c r="U21" s="10"/>
    </row>
    <row r="22" spans="3:21" x14ac:dyDescent="0.15">
      <c r="C22" s="9"/>
      <c r="E22" s="10" t="s">
        <v>12</v>
      </c>
      <c r="F22" s="10"/>
      <c r="G22" s="10" t="s">
        <v>13</v>
      </c>
      <c r="H22" s="10"/>
      <c r="I22" s="10" t="s">
        <v>14</v>
      </c>
      <c r="J22" s="10"/>
      <c r="K22" s="10" t="s">
        <v>12</v>
      </c>
      <c r="L22" s="10"/>
      <c r="M22" s="10" t="s">
        <v>13</v>
      </c>
      <c r="N22" s="10"/>
      <c r="O22" s="10" t="s">
        <v>14</v>
      </c>
      <c r="P22" s="10"/>
      <c r="Q22" s="3" t="s">
        <v>12</v>
      </c>
      <c r="R22" s="3" t="s">
        <v>13</v>
      </c>
      <c r="S22" s="3" t="s">
        <v>14</v>
      </c>
      <c r="T22" s="5" t="s">
        <v>4</v>
      </c>
      <c r="U22" s="5" t="s">
        <v>15</v>
      </c>
    </row>
    <row r="23" spans="3:21" x14ac:dyDescent="0.15">
      <c r="C23" s="9"/>
      <c r="D23" s="3" t="s">
        <v>20</v>
      </c>
      <c r="E23" s="3" t="s">
        <v>16</v>
      </c>
      <c r="F23" s="3" t="s">
        <v>17</v>
      </c>
      <c r="G23" s="3" t="s">
        <v>16</v>
      </c>
      <c r="H23" s="3" t="s">
        <v>17</v>
      </c>
      <c r="I23" s="3" t="s">
        <v>16</v>
      </c>
      <c r="J23" s="3" t="s">
        <v>17</v>
      </c>
      <c r="K23" s="3" t="s">
        <v>16</v>
      </c>
      <c r="L23" s="3" t="s">
        <v>17</v>
      </c>
      <c r="M23" s="3" t="s">
        <v>16</v>
      </c>
      <c r="N23" s="3" t="s">
        <v>17</v>
      </c>
      <c r="O23" s="3" t="s">
        <v>16</v>
      </c>
      <c r="P23" s="3" t="s">
        <v>17</v>
      </c>
    </row>
    <row r="24" spans="3:21" x14ac:dyDescent="0.15">
      <c r="C24" s="9"/>
      <c r="D24" s="3">
        <v>0</v>
      </c>
      <c r="E24" s="3">
        <v>667360</v>
      </c>
      <c r="F24" s="3">
        <v>214425</v>
      </c>
      <c r="G24" s="3">
        <v>968886</v>
      </c>
      <c r="H24" s="3">
        <v>293487</v>
      </c>
      <c r="I24" s="3">
        <v>879116</v>
      </c>
      <c r="J24" s="3">
        <v>169279</v>
      </c>
      <c r="K24" s="3">
        <f>E24-$E$36</f>
        <v>489475</v>
      </c>
      <c r="L24" s="3">
        <f>F24-$F$36</f>
        <v>0</v>
      </c>
      <c r="M24" s="3">
        <f>G24-$G$36</f>
        <v>759553</v>
      </c>
      <c r="N24" s="3">
        <f>H24-$H$36</f>
        <v>0</v>
      </c>
      <c r="O24" s="3">
        <f>I24-$I$36</f>
        <v>745807</v>
      </c>
      <c r="P24" s="3">
        <f>J24-$J$36</f>
        <v>0</v>
      </c>
      <c r="Q24" s="3">
        <f>L24/(L24+K24)</f>
        <v>0</v>
      </c>
      <c r="R24" s="3">
        <f>N24/(N24+M24)</f>
        <v>0</v>
      </c>
      <c r="S24" s="3">
        <f>P24/(P24+O24)</f>
        <v>0</v>
      </c>
      <c r="T24" s="5">
        <f>AVERAGE(Q24:S24)</f>
        <v>0</v>
      </c>
      <c r="U24" s="5">
        <f>_xlfn.STDEV.P(Q24:S24)</f>
        <v>0</v>
      </c>
    </row>
    <row r="25" spans="3:21" x14ac:dyDescent="0.15">
      <c r="C25" s="9"/>
      <c r="D25" s="3">
        <v>7.7801795728606713</v>
      </c>
      <c r="E25" s="3">
        <v>146665</v>
      </c>
      <c r="F25" s="3">
        <v>1265310</v>
      </c>
      <c r="G25" s="3">
        <v>343020</v>
      </c>
      <c r="H25" s="3">
        <v>1647087</v>
      </c>
      <c r="I25" s="3">
        <v>142048</v>
      </c>
      <c r="J25" s="3">
        <v>1753540</v>
      </c>
      <c r="K25" s="3">
        <f t="shared" ref="K25:K35" si="11">E25-$E$36</f>
        <v>-31220</v>
      </c>
      <c r="L25" s="3">
        <f t="shared" ref="L25:L35" si="12">F25-$F$36</f>
        <v>1050885</v>
      </c>
      <c r="M25" s="3">
        <f t="shared" ref="M25:M35" si="13">G25-$G$36</f>
        <v>133687</v>
      </c>
      <c r="N25" s="3">
        <f t="shared" ref="N25:N35" si="14">H25-$H$36</f>
        <v>1353600</v>
      </c>
      <c r="O25" s="3">
        <f t="shared" ref="O25:O35" si="15">I25-$I$36</f>
        <v>8739</v>
      </c>
      <c r="P25" s="3">
        <f t="shared" ref="P25:P34" si="16">J25-$J$36</f>
        <v>1584261</v>
      </c>
      <c r="Q25" s="3">
        <f t="shared" ref="Q25:Q35" si="17">L25/(L25+K25)</f>
        <v>1.0306178990158532</v>
      </c>
      <c r="R25" s="3">
        <f t="shared" ref="R25:R35" si="18">N25/(N25+M25)</f>
        <v>0.91011351541430807</v>
      </c>
      <c r="S25" s="3">
        <f t="shared" ref="S25:S35" si="19">P25/(P25+O25)</f>
        <v>0.99451412429378527</v>
      </c>
      <c r="T25" s="5">
        <f t="shared" ref="T25:T35" si="20">AVERAGE(Q25:S25)</f>
        <v>0.97841517957464885</v>
      </c>
      <c r="U25" s="5">
        <f t="shared" ref="U25:U35" si="21">_xlfn.STDEV.P(Q25:S25)</f>
        <v>5.049560134374375E-2</v>
      </c>
    </row>
    <row r="26" spans="3:21" x14ac:dyDescent="0.15">
      <c r="C26" s="9"/>
      <c r="D26" s="3">
        <v>5.1867863819071145</v>
      </c>
      <c r="E26" s="3">
        <v>142278</v>
      </c>
      <c r="F26" s="3">
        <v>644118</v>
      </c>
      <c r="G26" s="3">
        <v>318120</v>
      </c>
      <c r="H26" s="3">
        <v>1780446</v>
      </c>
      <c r="I26" s="3">
        <v>146185</v>
      </c>
      <c r="J26" s="3">
        <v>1798084</v>
      </c>
      <c r="K26" s="3">
        <f t="shared" si="11"/>
        <v>-35607</v>
      </c>
      <c r="L26" s="3">
        <f t="shared" si="12"/>
        <v>429693</v>
      </c>
      <c r="M26" s="3">
        <f t="shared" si="13"/>
        <v>108787</v>
      </c>
      <c r="N26" s="3">
        <f t="shared" si="14"/>
        <v>1486959</v>
      </c>
      <c r="O26" s="3">
        <f t="shared" si="15"/>
        <v>12876</v>
      </c>
      <c r="P26" s="3">
        <f t="shared" si="16"/>
        <v>1628805</v>
      </c>
      <c r="Q26" s="3">
        <f t="shared" si="17"/>
        <v>1.0903533746441132</v>
      </c>
      <c r="R26" s="3">
        <f t="shared" si="18"/>
        <v>0.93182686968978767</v>
      </c>
      <c r="S26" s="3">
        <f t="shared" si="19"/>
        <v>0.99215681974756365</v>
      </c>
      <c r="T26" s="5">
        <f t="shared" si="20"/>
        <v>1.0047790213604881</v>
      </c>
      <c r="U26" s="5">
        <f t="shared" si="21"/>
        <v>6.5330713417332459E-2</v>
      </c>
    </row>
    <row r="27" spans="3:21" x14ac:dyDescent="0.15">
      <c r="C27" s="9"/>
      <c r="D27" s="3">
        <v>3.4578575879380762</v>
      </c>
      <c r="E27" s="3">
        <v>149995</v>
      </c>
      <c r="F27" s="3">
        <v>998007</v>
      </c>
      <c r="G27" s="3">
        <v>385771</v>
      </c>
      <c r="H27" s="3">
        <v>1353217</v>
      </c>
      <c r="I27" s="3">
        <v>107003</v>
      </c>
      <c r="J27" s="3">
        <v>1328825</v>
      </c>
      <c r="K27" s="3">
        <f t="shared" si="11"/>
        <v>-27890</v>
      </c>
      <c r="L27" s="3">
        <f t="shared" si="12"/>
        <v>783582</v>
      </c>
      <c r="M27" s="3">
        <f t="shared" si="13"/>
        <v>176438</v>
      </c>
      <c r="N27" s="3">
        <f t="shared" si="14"/>
        <v>1059730</v>
      </c>
      <c r="O27" s="3">
        <f t="shared" si="15"/>
        <v>-26306</v>
      </c>
      <c r="P27" s="3">
        <f t="shared" si="16"/>
        <v>1159546</v>
      </c>
      <c r="Q27" s="3">
        <f t="shared" si="17"/>
        <v>1.036906570401698</v>
      </c>
      <c r="R27" s="3">
        <f t="shared" si="18"/>
        <v>0.85727020922722474</v>
      </c>
      <c r="S27" s="3">
        <f t="shared" si="19"/>
        <v>1.0232130881366701</v>
      </c>
      <c r="T27" s="5">
        <f t="shared" si="20"/>
        <v>0.97246328925519754</v>
      </c>
      <c r="U27" s="5">
        <f t="shared" si="21"/>
        <v>8.1645420891739262E-2</v>
      </c>
    </row>
    <row r="28" spans="3:21" x14ac:dyDescent="0.15">
      <c r="C28" s="9"/>
      <c r="D28" s="3">
        <v>2.3052383919587176</v>
      </c>
      <c r="E28" s="3">
        <v>204628</v>
      </c>
      <c r="F28" s="3">
        <v>1000131</v>
      </c>
      <c r="G28" s="3">
        <v>393521</v>
      </c>
      <c r="H28" s="3">
        <v>1230821</v>
      </c>
      <c r="I28" s="3">
        <v>226131</v>
      </c>
      <c r="J28" s="3">
        <v>1239677</v>
      </c>
      <c r="K28" s="3">
        <f t="shared" si="11"/>
        <v>26743</v>
      </c>
      <c r="L28" s="3">
        <f t="shared" si="12"/>
        <v>785706</v>
      </c>
      <c r="M28" s="3">
        <f t="shared" si="13"/>
        <v>184188</v>
      </c>
      <c r="N28" s="3">
        <f t="shared" si="14"/>
        <v>937334</v>
      </c>
      <c r="O28" s="3">
        <f t="shared" si="15"/>
        <v>92822</v>
      </c>
      <c r="P28" s="3">
        <f t="shared" si="16"/>
        <v>1070398</v>
      </c>
      <c r="Q28" s="3">
        <f t="shared" si="17"/>
        <v>0.96708347231641612</v>
      </c>
      <c r="R28" s="3">
        <f t="shared" si="18"/>
        <v>0.8357696059462052</v>
      </c>
      <c r="S28" s="3">
        <f t="shared" si="19"/>
        <v>0.92020254122178091</v>
      </c>
      <c r="T28" s="5">
        <f t="shared" si="20"/>
        <v>0.90768520649480067</v>
      </c>
      <c r="U28" s="5">
        <f t="shared" si="21"/>
        <v>5.4334431237008762E-2</v>
      </c>
    </row>
    <row r="29" spans="3:21" x14ac:dyDescent="0.15">
      <c r="C29" s="9"/>
      <c r="D29" s="3">
        <v>1.5368255946391451</v>
      </c>
      <c r="E29" s="3">
        <v>236894</v>
      </c>
      <c r="F29" s="3">
        <v>808928</v>
      </c>
      <c r="G29" s="3">
        <v>446930</v>
      </c>
      <c r="H29" s="3">
        <v>1066137</v>
      </c>
      <c r="I29" s="3">
        <v>287130</v>
      </c>
      <c r="J29" s="3">
        <v>1001104</v>
      </c>
      <c r="K29" s="3">
        <f t="shared" si="11"/>
        <v>59009</v>
      </c>
      <c r="L29" s="3">
        <f t="shared" si="12"/>
        <v>594503</v>
      </c>
      <c r="M29" s="3">
        <f t="shared" si="13"/>
        <v>237597</v>
      </c>
      <c r="N29" s="3">
        <f t="shared" si="14"/>
        <v>772650</v>
      </c>
      <c r="O29" s="3">
        <f t="shared" si="15"/>
        <v>153821</v>
      </c>
      <c r="P29" s="3">
        <f t="shared" si="16"/>
        <v>831825</v>
      </c>
      <c r="Q29" s="3">
        <f t="shared" si="17"/>
        <v>0.90970479501524071</v>
      </c>
      <c r="R29" s="3">
        <f t="shared" si="18"/>
        <v>0.76481296158266243</v>
      </c>
      <c r="S29" s="3">
        <f t="shared" si="19"/>
        <v>0.84393889895560881</v>
      </c>
      <c r="T29" s="5">
        <f t="shared" si="20"/>
        <v>0.83948555185117069</v>
      </c>
      <c r="U29" s="5">
        <f t="shared" si="21"/>
        <v>5.9235603450334705E-2</v>
      </c>
    </row>
    <row r="30" spans="3:21" x14ac:dyDescent="0.15">
      <c r="C30" s="9"/>
      <c r="D30" s="3">
        <v>1.0245503964260967</v>
      </c>
      <c r="E30" s="3">
        <v>367147</v>
      </c>
      <c r="F30" s="3">
        <v>619589</v>
      </c>
      <c r="G30" s="3">
        <v>753270</v>
      </c>
      <c r="H30" s="3">
        <v>831524</v>
      </c>
      <c r="I30" s="3">
        <v>530696</v>
      </c>
      <c r="J30" s="3">
        <v>762026</v>
      </c>
      <c r="K30" s="3">
        <f t="shared" si="11"/>
        <v>189262</v>
      </c>
      <c r="L30" s="3">
        <f t="shared" si="12"/>
        <v>405164</v>
      </c>
      <c r="M30" s="3">
        <f t="shared" si="13"/>
        <v>543937</v>
      </c>
      <c r="N30" s="3">
        <f t="shared" si="14"/>
        <v>538037</v>
      </c>
      <c r="O30" s="3">
        <f t="shared" si="15"/>
        <v>397387</v>
      </c>
      <c r="P30" s="3">
        <f t="shared" si="16"/>
        <v>592747</v>
      </c>
      <c r="Q30" s="3">
        <f t="shared" si="17"/>
        <v>0.68160544794473998</v>
      </c>
      <c r="R30" s="3">
        <f t="shared" si="18"/>
        <v>0.49727350195106351</v>
      </c>
      <c r="S30" s="3">
        <f t="shared" si="19"/>
        <v>0.59865331359189766</v>
      </c>
      <c r="T30" s="5">
        <f t="shared" si="20"/>
        <v>0.5925107544959004</v>
      </c>
      <c r="U30" s="5">
        <f t="shared" si="21"/>
        <v>7.5378444543249976E-2</v>
      </c>
    </row>
    <row r="31" spans="3:21" x14ac:dyDescent="0.15">
      <c r="C31" s="9"/>
      <c r="D31" s="3">
        <v>0.68303359761739779</v>
      </c>
      <c r="E31" s="3">
        <v>542149</v>
      </c>
      <c r="F31" s="3">
        <v>457565</v>
      </c>
      <c r="G31" s="3">
        <v>1040944</v>
      </c>
      <c r="H31" s="3">
        <v>652313</v>
      </c>
      <c r="I31" s="3">
        <v>760506</v>
      </c>
      <c r="J31" s="3">
        <v>497396</v>
      </c>
      <c r="K31" s="3">
        <f t="shared" si="11"/>
        <v>364264</v>
      </c>
      <c r="L31" s="3">
        <f t="shared" si="12"/>
        <v>243140</v>
      </c>
      <c r="M31" s="3">
        <f t="shared" si="13"/>
        <v>831611</v>
      </c>
      <c r="N31" s="3">
        <f t="shared" si="14"/>
        <v>358826</v>
      </c>
      <c r="O31" s="3">
        <f t="shared" si="15"/>
        <v>627197</v>
      </c>
      <c r="P31" s="3">
        <f t="shared" si="16"/>
        <v>328117</v>
      </c>
      <c r="Q31" s="3">
        <f t="shared" si="17"/>
        <v>0.40029370896470884</v>
      </c>
      <c r="R31" s="3">
        <f t="shared" si="18"/>
        <v>0.30142376287027367</v>
      </c>
      <c r="S31" s="3">
        <f t="shared" si="19"/>
        <v>0.34346508059130298</v>
      </c>
      <c r="T31" s="5">
        <f t="shared" si="20"/>
        <v>0.34839418414209522</v>
      </c>
      <c r="U31" s="5">
        <f t="shared" si="21"/>
        <v>4.051368992114418E-2</v>
      </c>
    </row>
    <row r="32" spans="3:21" x14ac:dyDescent="0.15">
      <c r="C32" s="9"/>
      <c r="D32" s="3">
        <v>0.45535573174493188</v>
      </c>
      <c r="E32" s="3">
        <v>702937</v>
      </c>
      <c r="F32" s="3">
        <v>363545</v>
      </c>
      <c r="G32" s="3">
        <v>1218259</v>
      </c>
      <c r="H32" s="3">
        <v>478078</v>
      </c>
      <c r="I32" s="3">
        <v>936869</v>
      </c>
      <c r="J32" s="3">
        <v>345879</v>
      </c>
      <c r="K32" s="3">
        <f t="shared" si="11"/>
        <v>525052</v>
      </c>
      <c r="L32" s="3">
        <f t="shared" si="12"/>
        <v>149120</v>
      </c>
      <c r="M32" s="3">
        <f t="shared" si="13"/>
        <v>1008926</v>
      </c>
      <c r="N32" s="3">
        <f t="shared" si="14"/>
        <v>184591</v>
      </c>
      <c r="O32" s="3">
        <f t="shared" si="15"/>
        <v>803560</v>
      </c>
      <c r="P32" s="3">
        <f t="shared" si="16"/>
        <v>176600</v>
      </c>
      <c r="Q32" s="3">
        <f t="shared" si="17"/>
        <v>0.22118984472805159</v>
      </c>
      <c r="R32" s="3">
        <f t="shared" si="18"/>
        <v>0.15466139150091704</v>
      </c>
      <c r="S32" s="3">
        <f t="shared" si="19"/>
        <v>0.18017466536075744</v>
      </c>
      <c r="T32" s="5">
        <f t="shared" si="20"/>
        <v>0.18534196719657536</v>
      </c>
      <c r="U32" s="5">
        <f t="shared" si="21"/>
        <v>2.7404799195221138E-2</v>
      </c>
    </row>
    <row r="33" spans="3:21" x14ac:dyDescent="0.15">
      <c r="C33" s="9"/>
      <c r="D33" s="3">
        <v>0.30357048782995461</v>
      </c>
      <c r="E33" s="3">
        <v>707838</v>
      </c>
      <c r="F33" s="3">
        <v>302294</v>
      </c>
      <c r="G33" s="3">
        <v>1222115</v>
      </c>
      <c r="H33" s="3">
        <v>414851</v>
      </c>
      <c r="I33" s="3">
        <v>927213</v>
      </c>
      <c r="J33" s="3">
        <v>295606</v>
      </c>
      <c r="K33" s="3">
        <f t="shared" si="11"/>
        <v>529953</v>
      </c>
      <c r="L33" s="3">
        <f t="shared" si="12"/>
        <v>87869</v>
      </c>
      <c r="M33" s="3">
        <f t="shared" si="13"/>
        <v>1012782</v>
      </c>
      <c r="N33" s="3">
        <f t="shared" si="14"/>
        <v>121364</v>
      </c>
      <c r="O33" s="3">
        <f t="shared" si="15"/>
        <v>793904</v>
      </c>
      <c r="P33" s="3">
        <f t="shared" si="16"/>
        <v>126327</v>
      </c>
      <c r="Q33" s="3">
        <f t="shared" si="17"/>
        <v>0.14222381203647652</v>
      </c>
      <c r="R33" s="3">
        <f t="shared" si="18"/>
        <v>0.10700915049737865</v>
      </c>
      <c r="S33" s="3">
        <f t="shared" si="19"/>
        <v>0.13727748793509456</v>
      </c>
      <c r="T33" s="5">
        <f t="shared" si="20"/>
        <v>0.12883681682298323</v>
      </c>
      <c r="U33" s="5">
        <f t="shared" si="21"/>
        <v>1.5566026969984569E-2</v>
      </c>
    </row>
    <row r="34" spans="3:21" x14ac:dyDescent="0.15">
      <c r="C34" s="9"/>
      <c r="D34" s="3">
        <v>0.20238032521996974</v>
      </c>
      <c r="E34" s="3">
        <v>743324</v>
      </c>
      <c r="F34" s="3">
        <v>242088</v>
      </c>
      <c r="G34" s="3">
        <v>1194969</v>
      </c>
      <c r="H34" s="3">
        <v>389143</v>
      </c>
      <c r="I34" s="3">
        <v>972513</v>
      </c>
      <c r="J34" s="3">
        <v>207389</v>
      </c>
      <c r="K34" s="3">
        <f t="shared" si="11"/>
        <v>565439</v>
      </c>
      <c r="L34" s="3">
        <f t="shared" si="12"/>
        <v>27663</v>
      </c>
      <c r="M34" s="3">
        <f t="shared" si="13"/>
        <v>985636</v>
      </c>
      <c r="N34" s="3">
        <f t="shared" si="14"/>
        <v>95656</v>
      </c>
      <c r="O34" s="3">
        <f t="shared" si="15"/>
        <v>839204</v>
      </c>
      <c r="P34" s="3">
        <f t="shared" si="16"/>
        <v>38110</v>
      </c>
      <c r="Q34" s="3">
        <f t="shared" si="17"/>
        <v>4.6641218542510396E-2</v>
      </c>
      <c r="R34" s="3">
        <f t="shared" si="18"/>
        <v>8.8464540568135158E-2</v>
      </c>
      <c r="S34" s="3">
        <f t="shared" si="19"/>
        <v>4.3439407099396567E-2</v>
      </c>
      <c r="T34" s="5">
        <f t="shared" si="20"/>
        <v>5.9515055403347367E-2</v>
      </c>
      <c r="U34" s="5">
        <f t="shared" si="21"/>
        <v>2.0512068278764027E-2</v>
      </c>
    </row>
    <row r="35" spans="3:21" x14ac:dyDescent="0.15">
      <c r="C35" s="9"/>
      <c r="D35" s="3">
        <v>0.13492021681331315</v>
      </c>
      <c r="E35" s="3">
        <v>665411</v>
      </c>
      <c r="F35" s="3">
        <v>205965</v>
      </c>
      <c r="G35" s="3">
        <v>1086103</v>
      </c>
      <c r="H35" s="3">
        <v>314091</v>
      </c>
      <c r="I35" s="3">
        <v>884945</v>
      </c>
      <c r="J35" s="3">
        <v>201769</v>
      </c>
      <c r="K35" s="3">
        <f t="shared" si="11"/>
        <v>487526</v>
      </c>
      <c r="L35" s="3">
        <f t="shared" si="12"/>
        <v>-8460</v>
      </c>
      <c r="M35" s="3">
        <f t="shared" si="13"/>
        <v>876770</v>
      </c>
      <c r="N35" s="3">
        <f t="shared" si="14"/>
        <v>20604</v>
      </c>
      <c r="O35" s="3">
        <f t="shared" si="15"/>
        <v>751636</v>
      </c>
      <c r="P35" s="3">
        <f>J35-$J$36</f>
        <v>32490</v>
      </c>
      <c r="Q35" s="3">
        <f t="shared" si="17"/>
        <v>-1.7659362175566625E-2</v>
      </c>
      <c r="R35" s="3">
        <f t="shared" si="18"/>
        <v>2.2960326463659524E-2</v>
      </c>
      <c r="S35" s="3">
        <f t="shared" si="19"/>
        <v>4.1434667387639235E-2</v>
      </c>
      <c r="T35" s="5">
        <f t="shared" si="20"/>
        <v>1.5578543891910712E-2</v>
      </c>
      <c r="U35" s="5">
        <f t="shared" si="21"/>
        <v>2.4683248272957554E-2</v>
      </c>
    </row>
    <row r="36" spans="3:21" x14ac:dyDescent="0.15">
      <c r="C36" s="9"/>
      <c r="D36" s="3" t="s">
        <v>18</v>
      </c>
      <c r="E36" s="3">
        <v>177885</v>
      </c>
      <c r="F36" s="3">
        <v>214425</v>
      </c>
      <c r="G36" s="3">
        <v>209333</v>
      </c>
      <c r="H36" s="3">
        <v>293487</v>
      </c>
      <c r="I36" s="3">
        <v>133309</v>
      </c>
      <c r="J36" s="3">
        <v>169279</v>
      </c>
    </row>
    <row r="40" spans="3:21" ht="15" customHeight="1" x14ac:dyDescent="0.15">
      <c r="C40" s="9" t="s">
        <v>2</v>
      </c>
      <c r="E40" s="10" t="s">
        <v>9</v>
      </c>
      <c r="F40" s="10"/>
      <c r="G40" s="10"/>
      <c r="H40" s="10"/>
      <c r="I40" s="10"/>
      <c r="J40" s="10"/>
      <c r="K40" s="10" t="s">
        <v>10</v>
      </c>
      <c r="L40" s="10"/>
      <c r="M40" s="10"/>
      <c r="N40" s="10"/>
      <c r="O40" s="10"/>
      <c r="P40" s="10"/>
      <c r="Q40" s="10" t="s">
        <v>11</v>
      </c>
      <c r="R40" s="10"/>
      <c r="S40" s="10"/>
      <c r="T40" s="10"/>
      <c r="U40" s="10"/>
    </row>
    <row r="41" spans="3:21" x14ac:dyDescent="0.15">
      <c r="C41" s="9"/>
      <c r="E41" s="10" t="s">
        <v>12</v>
      </c>
      <c r="F41" s="10"/>
      <c r="G41" s="10" t="s">
        <v>13</v>
      </c>
      <c r="H41" s="10"/>
      <c r="I41" s="10" t="s">
        <v>14</v>
      </c>
      <c r="J41" s="10"/>
      <c r="K41" s="10" t="s">
        <v>12</v>
      </c>
      <c r="L41" s="10"/>
      <c r="M41" s="10" t="s">
        <v>13</v>
      </c>
      <c r="N41" s="10"/>
      <c r="O41" s="10" t="s">
        <v>14</v>
      </c>
      <c r="P41" s="10"/>
      <c r="Q41" s="3" t="s">
        <v>12</v>
      </c>
      <c r="R41" s="3" t="s">
        <v>13</v>
      </c>
      <c r="S41" s="3" t="s">
        <v>14</v>
      </c>
      <c r="T41" s="5" t="s">
        <v>4</v>
      </c>
      <c r="U41" s="5" t="s">
        <v>15</v>
      </c>
    </row>
    <row r="42" spans="3:21" x14ac:dyDescent="0.15">
      <c r="C42" s="9"/>
      <c r="D42" s="3" t="s">
        <v>20</v>
      </c>
      <c r="E42" s="3" t="s">
        <v>16</v>
      </c>
      <c r="F42" s="3" t="s">
        <v>17</v>
      </c>
      <c r="G42" s="3" t="s">
        <v>16</v>
      </c>
      <c r="H42" s="3" t="s">
        <v>17</v>
      </c>
      <c r="I42" s="3" t="s">
        <v>16</v>
      </c>
      <c r="J42" s="3" t="s">
        <v>17</v>
      </c>
      <c r="K42" s="3" t="s">
        <v>16</v>
      </c>
      <c r="L42" s="3" t="s">
        <v>17</v>
      </c>
      <c r="M42" s="3" t="s">
        <v>16</v>
      </c>
      <c r="N42" s="3" t="s">
        <v>17</v>
      </c>
      <c r="O42" s="3" t="s">
        <v>16</v>
      </c>
      <c r="P42" s="3" t="s">
        <v>17</v>
      </c>
    </row>
    <row r="43" spans="3:21" x14ac:dyDescent="0.15">
      <c r="C43" s="9"/>
      <c r="D43" s="3">
        <v>0</v>
      </c>
      <c r="E43" s="3">
        <v>710707</v>
      </c>
      <c r="F43" s="3">
        <v>627457</v>
      </c>
      <c r="G43" s="3">
        <v>721784</v>
      </c>
      <c r="H43" s="3">
        <v>714840</v>
      </c>
      <c r="I43" s="3">
        <v>238930</v>
      </c>
      <c r="J43" s="3">
        <v>133992</v>
      </c>
      <c r="K43" s="3">
        <f>E43-$E$55</f>
        <v>529986</v>
      </c>
      <c r="L43" s="3">
        <f>F43-$F$55</f>
        <v>0</v>
      </c>
      <c r="M43" s="3">
        <f>G43-$G$55</f>
        <v>526696</v>
      </c>
      <c r="N43" s="3">
        <f>H43-$H$55</f>
        <v>0</v>
      </c>
      <c r="O43" s="3">
        <f>I43-$I$55</f>
        <v>204137</v>
      </c>
      <c r="P43" s="3">
        <f>J43-$J$55</f>
        <v>0</v>
      </c>
      <c r="Q43" s="3">
        <f>L43/(L43+K43)</f>
        <v>0</v>
      </c>
      <c r="R43" s="3">
        <f>N43/(N43+M43)</f>
        <v>0</v>
      </c>
      <c r="S43" s="3">
        <f>P43/(P43+O43)</f>
        <v>0</v>
      </c>
      <c r="T43" s="5">
        <f>AVERAGE(Q43:S43)</f>
        <v>0</v>
      </c>
      <c r="U43" s="5">
        <f>_xlfn.STDEV.P(Q43:S43)</f>
        <v>0</v>
      </c>
    </row>
    <row r="44" spans="3:21" x14ac:dyDescent="0.15">
      <c r="C44" s="9"/>
      <c r="D44" s="3">
        <v>7.7801795728606713</v>
      </c>
      <c r="E44" s="3">
        <v>180222</v>
      </c>
      <c r="F44" s="3">
        <v>1942126</v>
      </c>
      <c r="G44" s="3">
        <v>197828</v>
      </c>
      <c r="H44" s="3">
        <v>1692811</v>
      </c>
      <c r="I44" s="3">
        <v>38233</v>
      </c>
      <c r="J44" s="3">
        <v>744471</v>
      </c>
      <c r="K44" s="3">
        <f t="shared" ref="K44:K54" si="22">E44-$E$36</f>
        <v>2337</v>
      </c>
      <c r="L44" s="3">
        <f t="shared" ref="L44:L54" si="23">F44-$F$36</f>
        <v>1727701</v>
      </c>
      <c r="M44" s="3">
        <f t="shared" ref="M44:M54" si="24">G44-$G$36</f>
        <v>-11505</v>
      </c>
      <c r="N44" s="3">
        <f t="shared" ref="N44:N54" si="25">H44-$H$36</f>
        <v>1399324</v>
      </c>
      <c r="O44" s="3">
        <f t="shared" ref="O44:O54" si="26">I44-$I$36</f>
        <v>-95076</v>
      </c>
      <c r="P44" s="3">
        <f t="shared" ref="P44:P53" si="27">J44-$J$36</f>
        <v>575192</v>
      </c>
      <c r="Q44" s="3">
        <f t="shared" ref="Q44:Q54" si="28">L44/(L44+K44)</f>
        <v>0.99864916261954939</v>
      </c>
      <c r="R44" s="3">
        <f t="shared" ref="R44:R54" si="29">N44/(N44+M44)</f>
        <v>1.0082899859419707</v>
      </c>
      <c r="S44" s="3">
        <f t="shared" ref="S44:S54" si="30">P44/(P44+O44)</f>
        <v>1.1980271434403353</v>
      </c>
      <c r="T44" s="5">
        <f t="shared" ref="T44:T54" si="31">AVERAGE(Q44:S44)</f>
        <v>1.0683220973339518</v>
      </c>
      <c r="U44" s="5">
        <f t="shared" ref="U44:U54" si="32">_xlfn.STDEV.P(Q44:S44)</f>
        <v>9.1799729874976005E-2</v>
      </c>
    </row>
    <row r="45" spans="3:21" x14ac:dyDescent="0.15">
      <c r="C45" s="9"/>
      <c r="D45" s="3">
        <v>5.1867863819071145</v>
      </c>
      <c r="E45" s="3">
        <v>166265</v>
      </c>
      <c r="F45" s="3">
        <v>1842843</v>
      </c>
      <c r="G45" s="3">
        <v>183373</v>
      </c>
      <c r="H45" s="3">
        <v>1651472</v>
      </c>
      <c r="I45" s="3">
        <v>58593</v>
      </c>
      <c r="J45" s="3">
        <v>722634</v>
      </c>
      <c r="K45" s="3">
        <f t="shared" si="22"/>
        <v>-11620</v>
      </c>
      <c r="L45" s="3">
        <f t="shared" si="23"/>
        <v>1628418</v>
      </c>
      <c r="M45" s="3">
        <f t="shared" si="24"/>
        <v>-25960</v>
      </c>
      <c r="N45" s="3">
        <f t="shared" si="25"/>
        <v>1357985</v>
      </c>
      <c r="O45" s="3">
        <f t="shared" si="26"/>
        <v>-74716</v>
      </c>
      <c r="P45" s="3">
        <f t="shared" si="27"/>
        <v>553355</v>
      </c>
      <c r="Q45" s="3">
        <f t="shared" si="28"/>
        <v>1.0071870450111888</v>
      </c>
      <c r="R45" s="3">
        <f t="shared" si="29"/>
        <v>1.0194891237026331</v>
      </c>
      <c r="S45" s="3">
        <f t="shared" si="30"/>
        <v>1.1561009445532018</v>
      </c>
      <c r="T45" s="5">
        <f t="shared" si="31"/>
        <v>1.0609257044223412</v>
      </c>
      <c r="U45" s="5">
        <f t="shared" si="32"/>
        <v>6.7486196294787318E-2</v>
      </c>
    </row>
    <row r="46" spans="3:21" x14ac:dyDescent="0.15">
      <c r="C46" s="9"/>
      <c r="D46" s="3">
        <v>3.4578575879380762</v>
      </c>
      <c r="E46" s="3">
        <v>135088</v>
      </c>
      <c r="F46" s="3">
        <v>1734414</v>
      </c>
      <c r="G46" s="3">
        <v>223861</v>
      </c>
      <c r="H46" s="3">
        <v>1661956</v>
      </c>
      <c r="I46" s="3">
        <v>58644</v>
      </c>
      <c r="J46" s="3">
        <v>676454</v>
      </c>
      <c r="K46" s="3">
        <f t="shared" si="22"/>
        <v>-42797</v>
      </c>
      <c r="L46" s="3">
        <f t="shared" si="23"/>
        <v>1519989</v>
      </c>
      <c r="M46" s="3">
        <f t="shared" si="24"/>
        <v>14528</v>
      </c>
      <c r="N46" s="3">
        <f t="shared" si="25"/>
        <v>1368469</v>
      </c>
      <c r="O46" s="3">
        <f t="shared" si="26"/>
        <v>-74665</v>
      </c>
      <c r="P46" s="3">
        <f t="shared" si="27"/>
        <v>507175</v>
      </c>
      <c r="Q46" s="3">
        <f t="shared" si="28"/>
        <v>1.0289718601238025</v>
      </c>
      <c r="R46" s="3">
        <f t="shared" si="29"/>
        <v>0.98949527728548936</v>
      </c>
      <c r="S46" s="3">
        <f t="shared" si="30"/>
        <v>1.172631846662505</v>
      </c>
      <c r="T46" s="5">
        <f t="shared" si="31"/>
        <v>1.0636996613572656</v>
      </c>
      <c r="U46" s="5">
        <f t="shared" si="32"/>
        <v>7.8694624529162538E-2</v>
      </c>
    </row>
    <row r="47" spans="3:21" x14ac:dyDescent="0.15">
      <c r="C47" s="9"/>
      <c r="D47" s="3">
        <v>2.3052383919587176</v>
      </c>
      <c r="E47" s="3">
        <v>209748</v>
      </c>
      <c r="F47" s="3">
        <v>1611259</v>
      </c>
      <c r="G47" s="3">
        <v>290610</v>
      </c>
      <c r="H47" s="3">
        <v>1359005</v>
      </c>
      <c r="I47" s="3">
        <v>99035</v>
      </c>
      <c r="J47" s="3">
        <v>677776</v>
      </c>
      <c r="K47" s="3">
        <f t="shared" si="22"/>
        <v>31863</v>
      </c>
      <c r="L47" s="3">
        <f t="shared" si="23"/>
        <v>1396834</v>
      </c>
      <c r="M47" s="3">
        <f t="shared" si="24"/>
        <v>81277</v>
      </c>
      <c r="N47" s="3">
        <f t="shared" si="25"/>
        <v>1065518</v>
      </c>
      <c r="O47" s="3">
        <f t="shared" si="26"/>
        <v>-34274</v>
      </c>
      <c r="P47" s="3">
        <f t="shared" si="27"/>
        <v>508497</v>
      </c>
      <c r="Q47" s="3">
        <f t="shared" si="28"/>
        <v>0.97769786035807449</v>
      </c>
      <c r="R47" s="3">
        <f t="shared" si="29"/>
        <v>0.92912682737542451</v>
      </c>
      <c r="S47" s="3">
        <f t="shared" si="30"/>
        <v>1.0722740145458993</v>
      </c>
      <c r="T47" s="5">
        <f t="shared" si="31"/>
        <v>0.99303290075979944</v>
      </c>
      <c r="U47" s="5">
        <f t="shared" si="32"/>
        <v>5.9437092216878838E-2</v>
      </c>
    </row>
    <row r="48" spans="3:21" x14ac:dyDescent="0.15">
      <c r="C48" s="9"/>
      <c r="D48" s="3">
        <v>1.5368255946391451</v>
      </c>
      <c r="E48" s="3">
        <v>349073</v>
      </c>
      <c r="F48" s="3">
        <v>1164261</v>
      </c>
      <c r="G48" s="3">
        <v>405720</v>
      </c>
      <c r="H48" s="3">
        <v>1114656</v>
      </c>
      <c r="I48" s="3">
        <v>175094</v>
      </c>
      <c r="J48" s="3">
        <v>521161</v>
      </c>
      <c r="K48" s="3">
        <f t="shared" si="22"/>
        <v>171188</v>
      </c>
      <c r="L48" s="3">
        <f t="shared" si="23"/>
        <v>949836</v>
      </c>
      <c r="M48" s="3">
        <f t="shared" si="24"/>
        <v>196387</v>
      </c>
      <c r="N48" s="3">
        <f t="shared" si="25"/>
        <v>821169</v>
      </c>
      <c r="O48" s="3">
        <f t="shared" si="26"/>
        <v>41785</v>
      </c>
      <c r="P48" s="3">
        <f t="shared" si="27"/>
        <v>351882</v>
      </c>
      <c r="Q48" s="3">
        <f t="shared" si="28"/>
        <v>0.84729318908426576</v>
      </c>
      <c r="R48" s="3">
        <f t="shared" si="29"/>
        <v>0.80700128543293936</v>
      </c>
      <c r="S48" s="3">
        <f t="shared" si="30"/>
        <v>0.89385699080695102</v>
      </c>
      <c r="T48" s="5">
        <f t="shared" si="31"/>
        <v>0.84938382177471883</v>
      </c>
      <c r="U48" s="5">
        <f t="shared" si="32"/>
        <v>3.5489495608222558E-2</v>
      </c>
    </row>
    <row r="49" spans="3:21" x14ac:dyDescent="0.15">
      <c r="C49" s="9"/>
      <c r="D49" s="3">
        <v>1.0245503964260967</v>
      </c>
      <c r="E49" s="3">
        <v>525894</v>
      </c>
      <c r="F49" s="3">
        <v>730015</v>
      </c>
      <c r="G49" s="3">
        <v>597693</v>
      </c>
      <c r="H49" s="3">
        <v>950694</v>
      </c>
      <c r="I49" s="3">
        <v>225063</v>
      </c>
      <c r="J49" s="3">
        <v>361430</v>
      </c>
      <c r="K49" s="3">
        <f t="shared" si="22"/>
        <v>348009</v>
      </c>
      <c r="L49" s="3">
        <f t="shared" si="23"/>
        <v>515590</v>
      </c>
      <c r="M49" s="3">
        <f t="shared" si="24"/>
        <v>388360</v>
      </c>
      <c r="N49" s="3">
        <f t="shared" si="25"/>
        <v>657207</v>
      </c>
      <c r="O49" s="3">
        <f t="shared" si="26"/>
        <v>91754</v>
      </c>
      <c r="P49" s="3">
        <f t="shared" si="27"/>
        <v>192151</v>
      </c>
      <c r="Q49" s="3">
        <f t="shared" si="28"/>
        <v>0.59702477654559583</v>
      </c>
      <c r="R49" s="3">
        <f t="shared" si="29"/>
        <v>0.62856517085944752</v>
      </c>
      <c r="S49" s="3">
        <f t="shared" si="30"/>
        <v>0.67681442736126518</v>
      </c>
      <c r="T49" s="5">
        <f t="shared" si="31"/>
        <v>0.63413479158876951</v>
      </c>
      <c r="U49" s="5">
        <f t="shared" si="32"/>
        <v>3.2811203377535354E-2</v>
      </c>
    </row>
    <row r="50" spans="3:21" x14ac:dyDescent="0.15">
      <c r="C50" s="9"/>
      <c r="D50" s="3">
        <v>0.68303359761739779</v>
      </c>
      <c r="E50" s="3">
        <v>630831</v>
      </c>
      <c r="F50" s="3">
        <v>611364</v>
      </c>
      <c r="G50" s="3">
        <v>655424</v>
      </c>
      <c r="H50" s="3">
        <v>832396</v>
      </c>
      <c r="I50" s="3">
        <v>251580</v>
      </c>
      <c r="J50" s="3">
        <v>255081</v>
      </c>
      <c r="K50" s="3">
        <f t="shared" si="22"/>
        <v>452946</v>
      </c>
      <c r="L50" s="3">
        <f t="shared" si="23"/>
        <v>396939</v>
      </c>
      <c r="M50" s="3">
        <f t="shared" si="24"/>
        <v>446091</v>
      </c>
      <c r="N50" s="3">
        <f t="shared" si="25"/>
        <v>538909</v>
      </c>
      <c r="O50" s="3">
        <f t="shared" si="26"/>
        <v>118271</v>
      </c>
      <c r="P50" s="3">
        <f t="shared" si="27"/>
        <v>85802</v>
      </c>
      <c r="Q50" s="3">
        <f t="shared" si="28"/>
        <v>0.467050247974726</v>
      </c>
      <c r="R50" s="3">
        <f t="shared" si="29"/>
        <v>0.54711573604060915</v>
      </c>
      <c r="S50" s="3">
        <f t="shared" si="30"/>
        <v>0.42044758493284268</v>
      </c>
      <c r="T50" s="5">
        <f t="shared" si="31"/>
        <v>0.47820452298272592</v>
      </c>
      <c r="U50" s="5">
        <f t="shared" si="32"/>
        <v>5.2310091534238212E-2</v>
      </c>
    </row>
    <row r="51" spans="3:21" x14ac:dyDescent="0.15">
      <c r="C51" s="9"/>
      <c r="D51" s="3">
        <v>0.45535573174493188</v>
      </c>
      <c r="E51" s="3">
        <v>702456</v>
      </c>
      <c r="F51" s="3">
        <v>515617</v>
      </c>
      <c r="G51" s="3">
        <v>652833</v>
      </c>
      <c r="H51" s="3">
        <v>632254</v>
      </c>
      <c r="I51" s="3">
        <v>267479</v>
      </c>
      <c r="J51" s="3">
        <v>205902</v>
      </c>
      <c r="K51" s="3">
        <f t="shared" si="22"/>
        <v>524571</v>
      </c>
      <c r="L51" s="3">
        <f t="shared" si="23"/>
        <v>301192</v>
      </c>
      <c r="M51" s="3">
        <f t="shared" si="24"/>
        <v>443500</v>
      </c>
      <c r="N51" s="3">
        <f t="shared" si="25"/>
        <v>338767</v>
      </c>
      <c r="O51" s="3">
        <f t="shared" si="26"/>
        <v>134170</v>
      </c>
      <c r="P51" s="3">
        <f t="shared" si="27"/>
        <v>36623</v>
      </c>
      <c r="Q51" s="3">
        <f t="shared" si="28"/>
        <v>0.36474387929708646</v>
      </c>
      <c r="R51" s="3">
        <f t="shared" si="29"/>
        <v>0.43305802238877517</v>
      </c>
      <c r="S51" s="3">
        <f t="shared" si="30"/>
        <v>0.21442916278770208</v>
      </c>
      <c r="T51" s="5">
        <f t="shared" si="31"/>
        <v>0.33741035482452125</v>
      </c>
      <c r="U51" s="5">
        <f t="shared" si="32"/>
        <v>9.1323548378592384E-2</v>
      </c>
    </row>
    <row r="52" spans="3:21" x14ac:dyDescent="0.15">
      <c r="C52" s="9"/>
      <c r="D52" s="3">
        <v>0.30357048782995461</v>
      </c>
      <c r="E52" s="3">
        <v>757197</v>
      </c>
      <c r="F52" s="3">
        <v>478050</v>
      </c>
      <c r="G52" s="3">
        <v>731542</v>
      </c>
      <c r="H52" s="3">
        <v>655064</v>
      </c>
      <c r="I52" s="3">
        <v>287582</v>
      </c>
      <c r="J52" s="3">
        <v>158601</v>
      </c>
      <c r="K52" s="3">
        <f t="shared" si="22"/>
        <v>579312</v>
      </c>
      <c r="L52" s="3">
        <f t="shared" si="23"/>
        <v>263625</v>
      </c>
      <c r="M52" s="3">
        <f t="shared" si="24"/>
        <v>522209</v>
      </c>
      <c r="N52" s="3">
        <f t="shared" si="25"/>
        <v>361577</v>
      </c>
      <c r="O52" s="3">
        <f t="shared" si="26"/>
        <v>154273</v>
      </c>
      <c r="P52" s="3">
        <f t="shared" si="27"/>
        <v>-10678</v>
      </c>
      <c r="Q52" s="3">
        <f t="shared" si="28"/>
        <v>0.31274579239017863</v>
      </c>
      <c r="R52" s="3">
        <f t="shared" si="29"/>
        <v>0.40912279669512758</v>
      </c>
      <c r="S52" s="3">
        <f t="shared" si="30"/>
        <v>-7.43619206796894E-2</v>
      </c>
      <c r="T52" s="5">
        <f t="shared" si="31"/>
        <v>0.21583555613520564</v>
      </c>
      <c r="U52" s="5">
        <f t="shared" si="32"/>
        <v>0.20893868861781387</v>
      </c>
    </row>
    <row r="53" spans="3:21" x14ac:dyDescent="0.15">
      <c r="C53" s="9"/>
      <c r="D53" s="3">
        <v>0.20238032521996974</v>
      </c>
      <c r="E53" s="3">
        <v>875478</v>
      </c>
      <c r="F53" s="3">
        <v>503204</v>
      </c>
      <c r="G53" s="3">
        <v>759219</v>
      </c>
      <c r="H53" s="3">
        <v>672499</v>
      </c>
      <c r="I53" s="3">
        <v>271789</v>
      </c>
      <c r="J53" s="3">
        <v>139920</v>
      </c>
      <c r="K53" s="3">
        <f t="shared" si="22"/>
        <v>697593</v>
      </c>
      <c r="L53" s="3">
        <f t="shared" si="23"/>
        <v>288779</v>
      </c>
      <c r="M53" s="3">
        <f t="shared" si="24"/>
        <v>549886</v>
      </c>
      <c r="N53" s="3">
        <f t="shared" si="25"/>
        <v>379012</v>
      </c>
      <c r="O53" s="3">
        <f t="shared" si="26"/>
        <v>138480</v>
      </c>
      <c r="P53" s="3">
        <f t="shared" si="27"/>
        <v>-29359</v>
      </c>
      <c r="Q53" s="3">
        <f t="shared" si="28"/>
        <v>0.29276885394151497</v>
      </c>
      <c r="R53" s="3">
        <f t="shared" si="29"/>
        <v>0.40802327058514498</v>
      </c>
      <c r="S53" s="3">
        <f t="shared" si="30"/>
        <v>-0.26904995372109858</v>
      </c>
      <c r="T53" s="5">
        <f t="shared" si="31"/>
        <v>0.14391405693518713</v>
      </c>
      <c r="U53" s="5">
        <f t="shared" si="32"/>
        <v>0.29577621124983389</v>
      </c>
    </row>
    <row r="54" spans="3:21" x14ac:dyDescent="0.15">
      <c r="C54" s="9"/>
      <c r="D54" s="3">
        <v>0.13492021681331315</v>
      </c>
      <c r="E54" s="3">
        <v>910551</v>
      </c>
      <c r="F54" s="3">
        <v>764878</v>
      </c>
      <c r="G54" s="3">
        <v>770335</v>
      </c>
      <c r="H54" s="3">
        <v>849607</v>
      </c>
      <c r="I54" s="3">
        <v>256269</v>
      </c>
      <c r="J54" s="3">
        <v>133888</v>
      </c>
      <c r="K54" s="3">
        <f t="shared" si="22"/>
        <v>732666</v>
      </c>
      <c r="L54" s="3">
        <f t="shared" si="23"/>
        <v>550453</v>
      </c>
      <c r="M54" s="3">
        <f t="shared" si="24"/>
        <v>561002</v>
      </c>
      <c r="N54" s="3">
        <f t="shared" si="25"/>
        <v>556120</v>
      </c>
      <c r="O54" s="3">
        <f t="shared" si="26"/>
        <v>122960</v>
      </c>
      <c r="P54" s="3">
        <f>J54-$J$36</f>
        <v>-35391</v>
      </c>
      <c r="Q54" s="3">
        <f t="shared" si="28"/>
        <v>0.42899606349839725</v>
      </c>
      <c r="R54" s="3">
        <f t="shared" si="29"/>
        <v>0.49781492084123308</v>
      </c>
      <c r="S54" s="3">
        <f t="shared" si="30"/>
        <v>-0.40414987038792266</v>
      </c>
      <c r="T54" s="5">
        <f t="shared" si="31"/>
        <v>0.17422037131723589</v>
      </c>
      <c r="U54" s="5">
        <f t="shared" si="32"/>
        <v>0.409933418292171</v>
      </c>
    </row>
    <row r="55" spans="3:21" x14ac:dyDescent="0.15">
      <c r="C55" s="9"/>
      <c r="D55" s="3" t="s">
        <v>18</v>
      </c>
      <c r="E55" s="3">
        <v>180721</v>
      </c>
      <c r="F55" s="3">
        <v>627457</v>
      </c>
      <c r="G55" s="3">
        <v>195088</v>
      </c>
      <c r="H55" s="3">
        <v>714840</v>
      </c>
      <c r="I55" s="3">
        <v>34793</v>
      </c>
      <c r="J55" s="3">
        <v>133992</v>
      </c>
    </row>
  </sheetData>
  <mergeCells count="30">
    <mergeCell ref="Q1:U1"/>
    <mergeCell ref="E2:F2"/>
    <mergeCell ref="G2:H2"/>
    <mergeCell ref="I2:J2"/>
    <mergeCell ref="K2:L2"/>
    <mergeCell ref="M2:N2"/>
    <mergeCell ref="O2:P2"/>
    <mergeCell ref="Q21:U21"/>
    <mergeCell ref="E22:F22"/>
    <mergeCell ref="G22:H22"/>
    <mergeCell ref="I22:J22"/>
    <mergeCell ref="K22:L22"/>
    <mergeCell ref="M22:N22"/>
    <mergeCell ref="O22:P22"/>
    <mergeCell ref="Q40:U40"/>
    <mergeCell ref="E41:F41"/>
    <mergeCell ref="G41:H41"/>
    <mergeCell ref="I41:J41"/>
    <mergeCell ref="K41:L41"/>
    <mergeCell ref="M41:N41"/>
    <mergeCell ref="O41:P41"/>
    <mergeCell ref="C40:C55"/>
    <mergeCell ref="C21:C36"/>
    <mergeCell ref="C1:C16"/>
    <mergeCell ref="E40:J40"/>
    <mergeCell ref="K40:P40"/>
    <mergeCell ref="E21:J21"/>
    <mergeCell ref="K21:P21"/>
    <mergeCell ref="E1:J1"/>
    <mergeCell ref="K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2C - m22G activity</vt:lpstr>
      <vt:lpstr>Figure 2D - tRNA binding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D'Oliviera, Angel</dc:creator>
  <cp:lastModifiedBy>Jeffrey Mugridge</cp:lastModifiedBy>
  <dcterms:created xsi:type="dcterms:W3CDTF">2024-04-16T19:27:31Z</dcterms:created>
  <dcterms:modified xsi:type="dcterms:W3CDTF">2024-11-20T20:13:47Z</dcterms:modified>
</cp:coreProperties>
</file>