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abre\Downloads\"/>
    </mc:Choice>
  </mc:AlternateContent>
  <xr:revisionPtr revIDLastSave="0" documentId="13_ncr:1_{1E040C10-B0D6-4653-A22F-DA3B57D84C28}" xr6:coauthVersionLast="47" xr6:coauthVersionMax="47" xr10:uidLastSave="{00000000-0000-0000-0000-000000000000}"/>
  <bookViews>
    <workbookView xWindow="-120" yWindow="-120" windowWidth="23280" windowHeight="14880" firstSheet="4" activeTab="7" xr2:uid="{00000000-000D-0000-FFFF-FFFF00000000}"/>
  </bookViews>
  <sheets>
    <sheet name="P21 Hip Fold-change" sheetId="1" r:id="rId1"/>
    <sheet name="P21 Hip CT Quality check" sheetId="2" r:id="rId2"/>
    <sheet name="P21 CTX Fold-change" sheetId="3" r:id="rId3"/>
    <sheet name="P21 CTX CT Quality check" sheetId="4" r:id="rId4"/>
    <sheet name="P100 HIP Fold-change" sheetId="7" r:id="rId5"/>
    <sheet name="P100 HIP CT Quality check" sheetId="8" r:id="rId6"/>
    <sheet name="P100 CTX Fold-change" sheetId="5" r:id="rId7"/>
    <sheet name="P100 CTX CT Quality check" sheetId="6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5" i="8" l="1" a="1"/>
  <c r="M25" i="8" s="1"/>
  <c r="L25" i="8" a="1"/>
  <c r="L25" i="8" s="1"/>
  <c r="K25" i="8"/>
  <c r="J25" i="8"/>
  <c r="M24" i="8" a="1"/>
  <c r="M24" i="8" s="1"/>
  <c r="L24" i="8" a="1"/>
  <c r="L24" i="8" s="1"/>
  <c r="K24" i="8"/>
  <c r="J24" i="8"/>
  <c r="M23" i="8" a="1"/>
  <c r="M23" i="8" s="1"/>
  <c r="L23" i="8" a="1"/>
  <c r="L23" i="8" s="1"/>
  <c r="K23" i="8"/>
  <c r="J23" i="8"/>
  <c r="M22" i="8" a="1"/>
  <c r="M22" i="8" s="1"/>
  <c r="L22" i="8" a="1"/>
  <c r="L22" i="8" s="1"/>
  <c r="K22" i="8"/>
  <c r="J22" i="8"/>
  <c r="M21" i="8" a="1"/>
  <c r="M21" i="8" s="1"/>
  <c r="L21" i="8" a="1"/>
  <c r="L21" i="8" s="1"/>
  <c r="K21" i="8"/>
  <c r="J21" i="8"/>
  <c r="M20" i="8" a="1"/>
  <c r="M20" i="8" s="1"/>
  <c r="L20" i="8" a="1"/>
  <c r="L20" i="8" s="1"/>
  <c r="K20" i="8"/>
  <c r="J20" i="8"/>
  <c r="M19" i="8" a="1"/>
  <c r="M19" i="8" s="1"/>
  <c r="L19" i="8" a="1"/>
  <c r="L19" i="8" s="1"/>
  <c r="K19" i="8"/>
  <c r="J19" i="8"/>
  <c r="M18" i="8" a="1"/>
  <c r="M18" i="8" s="1"/>
  <c r="L18" i="8" a="1"/>
  <c r="L18" i="8" s="1"/>
  <c r="K18" i="8"/>
  <c r="J18" i="8"/>
  <c r="M17" i="8" a="1"/>
  <c r="M17" i="8" s="1"/>
  <c r="L17" i="8" a="1"/>
  <c r="L17" i="8" s="1"/>
  <c r="K17" i="8"/>
  <c r="J17" i="8"/>
  <c r="M16" i="8" a="1"/>
  <c r="M16" i="8" s="1"/>
  <c r="L16" i="8" a="1"/>
  <c r="L16" i="8" s="1"/>
  <c r="K16" i="8"/>
  <c r="J16" i="8"/>
  <c r="M15" i="8" a="1"/>
  <c r="M15" i="8" s="1"/>
  <c r="L15" i="8" a="1"/>
  <c r="L15" i="8" s="1"/>
  <c r="K15" i="8"/>
  <c r="Q10" i="8" s="1"/>
  <c r="J15" i="8"/>
  <c r="M14" i="8" a="1"/>
  <c r="M14" i="8" s="1"/>
  <c r="L14" i="8" a="1"/>
  <c r="L14" i="8" s="1"/>
  <c r="K14" i="8"/>
  <c r="J14" i="8"/>
  <c r="Q4" i="8" s="1"/>
  <c r="M13" i="8" a="1"/>
  <c r="M13" i="8" s="1"/>
  <c r="L13" i="8" a="1"/>
  <c r="L13" i="8" s="1"/>
  <c r="K13" i="8"/>
  <c r="J13" i="8"/>
  <c r="M12" i="8" a="1"/>
  <c r="M12" i="8" s="1"/>
  <c r="L12" i="8" a="1"/>
  <c r="L12" i="8" s="1"/>
  <c r="K12" i="8"/>
  <c r="J12" i="8"/>
  <c r="Q11" i="8"/>
  <c r="M11" i="8" a="1"/>
  <c r="M11" i="8" s="1"/>
  <c r="L11" i="8" a="1"/>
  <c r="L11" i="8" s="1"/>
  <c r="K11" i="8"/>
  <c r="J11" i="8"/>
  <c r="M10" i="8" a="1"/>
  <c r="M10" i="8" s="1"/>
  <c r="L10" i="8" a="1"/>
  <c r="L10" i="8" s="1"/>
  <c r="K10" i="8"/>
  <c r="J10" i="8"/>
  <c r="M9" i="8" a="1"/>
  <c r="M9" i="8" s="1"/>
  <c r="L9" i="8" a="1"/>
  <c r="L9" i="8" s="1"/>
  <c r="K9" i="8"/>
  <c r="J9" i="8"/>
  <c r="M8" i="8" a="1"/>
  <c r="M8" i="8" s="1"/>
  <c r="L8" i="8" a="1"/>
  <c r="L8" i="8" s="1"/>
  <c r="K8" i="8"/>
  <c r="J8" i="8"/>
  <c r="M7" i="8" a="1"/>
  <c r="M7" i="8" s="1"/>
  <c r="L7" i="8" a="1"/>
  <c r="L7" i="8" s="1"/>
  <c r="K7" i="8"/>
  <c r="J7" i="8"/>
  <c r="M6" i="8" a="1"/>
  <c r="M6" i="8" s="1"/>
  <c r="L6" i="8" a="1"/>
  <c r="L6" i="8" s="1"/>
  <c r="K6" i="8"/>
  <c r="J6" i="8"/>
  <c r="M5" i="8" a="1"/>
  <c r="M5" i="8" s="1"/>
  <c r="L5" i="8" a="1"/>
  <c r="L5" i="8" s="1"/>
  <c r="K5" i="8"/>
  <c r="J5" i="8"/>
  <c r="M4" i="8" a="1"/>
  <c r="M4" i="8" s="1"/>
  <c r="L4" i="8" a="1"/>
  <c r="L4" i="8" s="1"/>
  <c r="K4" i="8"/>
  <c r="J4" i="8"/>
  <c r="M3" i="8"/>
  <c r="M3" i="8" a="1"/>
  <c r="L3" i="8" a="1"/>
  <c r="L3" i="8" s="1"/>
  <c r="K3" i="8"/>
  <c r="J3" i="8"/>
  <c r="M2" i="8" a="1"/>
  <c r="M2" i="8" s="1"/>
  <c r="L2" i="8" a="1"/>
  <c r="L2" i="8" s="1"/>
  <c r="K2" i="8"/>
  <c r="J2" i="8"/>
  <c r="L25" i="7" a="1"/>
  <c r="L25" i="7" s="1"/>
  <c r="K25" i="7"/>
  <c r="L24" i="7" a="1"/>
  <c r="L24" i="7" s="1"/>
  <c r="K24" i="7"/>
  <c r="L23" i="7" a="1"/>
  <c r="L23" i="7" s="1"/>
  <c r="K23" i="7"/>
  <c r="L22" i="7" a="1"/>
  <c r="L22" i="7" s="1"/>
  <c r="K22" i="7"/>
  <c r="L21" i="7" a="1"/>
  <c r="L21" i="7" s="1"/>
  <c r="K21" i="7"/>
  <c r="L20" i="7" a="1"/>
  <c r="L20" i="7" s="1"/>
  <c r="K20" i="7"/>
  <c r="L19" i="7" a="1"/>
  <c r="L19" i="7" s="1"/>
  <c r="K19" i="7"/>
  <c r="L18" i="7" a="1"/>
  <c r="L18" i="7" s="1"/>
  <c r="K18" i="7"/>
  <c r="L17" i="7" a="1"/>
  <c r="L17" i="7" s="1"/>
  <c r="K17" i="7"/>
  <c r="L16" i="7" a="1"/>
  <c r="L16" i="7" s="1"/>
  <c r="K16" i="7"/>
  <c r="L15" i="7" a="1"/>
  <c r="L15" i="7" s="1"/>
  <c r="K15" i="7"/>
  <c r="L14" i="7" a="1"/>
  <c r="L14" i="7" s="1"/>
  <c r="K14" i="7"/>
  <c r="L13" i="7" a="1"/>
  <c r="L13" i="7" s="1"/>
  <c r="K13" i="7"/>
  <c r="L12" i="7" a="1"/>
  <c r="L12" i="7" s="1"/>
  <c r="K12" i="7"/>
  <c r="L11" i="7" a="1"/>
  <c r="L11" i="7" s="1"/>
  <c r="K11" i="7"/>
  <c r="L10" i="7" a="1"/>
  <c r="L10" i="7" s="1"/>
  <c r="K10" i="7"/>
  <c r="L9" i="7" a="1"/>
  <c r="L9" i="7" s="1"/>
  <c r="K9" i="7"/>
  <c r="L8" i="7" a="1"/>
  <c r="L8" i="7" s="1"/>
  <c r="K8" i="7"/>
  <c r="L7" i="7" a="1"/>
  <c r="L7" i="7" s="1"/>
  <c r="K7" i="7"/>
  <c r="L6" i="7" a="1"/>
  <c r="L6" i="7" s="1"/>
  <c r="K6" i="7"/>
  <c r="L5" i="7" a="1"/>
  <c r="L5" i="7" s="1"/>
  <c r="K5" i="7"/>
  <c r="L4" i="7" a="1"/>
  <c r="L4" i="7" s="1"/>
  <c r="K4" i="7"/>
  <c r="L3" i="7" a="1"/>
  <c r="L3" i="7" s="1"/>
  <c r="K3" i="7"/>
  <c r="L2" i="7" a="1"/>
  <c r="L2" i="7" s="1"/>
  <c r="K2" i="7"/>
  <c r="Q5" i="8" l="1"/>
  <c r="R8" i="8" a="1"/>
  <c r="R8" i="8" s="1"/>
  <c r="Q3" i="8"/>
  <c r="M23" i="7"/>
  <c r="N23" i="7" s="1"/>
  <c r="M21" i="7"/>
  <c r="N21" i="7" s="1"/>
  <c r="M25" i="7"/>
  <c r="N25" i="7" s="1"/>
  <c r="M8" i="7"/>
  <c r="N8" i="7" s="1"/>
  <c r="M11" i="7"/>
  <c r="N11" i="7" s="1"/>
  <c r="M16" i="7"/>
  <c r="N16" i="7" s="1"/>
  <c r="M19" i="7"/>
  <c r="N19" i="7" s="1"/>
  <c r="M24" i="7"/>
  <c r="N24" i="7" s="1"/>
  <c r="M2" i="7"/>
  <c r="N2" i="7" s="1"/>
  <c r="M7" i="7"/>
  <c r="N7" i="7" s="1"/>
  <c r="M12" i="7"/>
  <c r="N12" i="7" s="1"/>
  <c r="M22" i="7"/>
  <c r="N22" i="7" s="1"/>
  <c r="M20" i="7"/>
  <c r="N20" i="7" s="1"/>
  <c r="R11" i="8" a="1"/>
  <c r="R11" i="8" s="1"/>
  <c r="Q9" i="8"/>
  <c r="R2" i="8" a="1"/>
  <c r="R2" i="8" s="1"/>
  <c r="R3" i="8" a="1"/>
  <c r="R3" i="8" s="1"/>
  <c r="R9" i="8" a="1"/>
  <c r="R9" i="8" s="1"/>
  <c r="R4" i="8" a="1"/>
  <c r="R4" i="8" s="1"/>
  <c r="R10" i="8" a="1"/>
  <c r="R10" i="8" s="1"/>
  <c r="Q2" i="8"/>
  <c r="Q8" i="8"/>
  <c r="R5" i="8" a="1"/>
  <c r="R5" i="8" s="1"/>
  <c r="M9" i="7"/>
  <c r="N9" i="7" s="1"/>
  <c r="M17" i="7"/>
  <c r="N17" i="7" s="1"/>
  <c r="M6" i="7"/>
  <c r="N6" i="7" s="1"/>
  <c r="M10" i="7"/>
  <c r="N10" i="7" s="1"/>
  <c r="M14" i="7"/>
  <c r="N14" i="7" s="1"/>
  <c r="M18" i="7"/>
  <c r="N18" i="7" s="1"/>
  <c r="M3" i="7"/>
  <c r="N3" i="7" s="1"/>
  <c r="M15" i="7"/>
  <c r="N15" i="7" s="1"/>
  <c r="M4" i="7"/>
  <c r="N4" i="7" s="1"/>
  <c r="M5" i="7"/>
  <c r="N5" i="7" s="1"/>
  <c r="M13" i="7"/>
  <c r="N13" i="7" s="1"/>
  <c r="M25" i="6" a="1"/>
  <c r="M25" i="6" s="1"/>
  <c r="L25" i="6" a="1"/>
  <c r="L25" i="6" s="1"/>
  <c r="K25" i="6"/>
  <c r="J25" i="6"/>
  <c r="M24" i="6" a="1"/>
  <c r="M24" i="6" s="1"/>
  <c r="L24" i="6" a="1"/>
  <c r="L24" i="6" s="1"/>
  <c r="K24" i="6"/>
  <c r="J24" i="6"/>
  <c r="M23" i="6" a="1"/>
  <c r="M23" i="6" s="1"/>
  <c r="L23" i="6" a="1"/>
  <c r="L23" i="6" s="1"/>
  <c r="K23" i="6"/>
  <c r="Q11" i="6" s="1"/>
  <c r="J23" i="6"/>
  <c r="M22" i="6" a="1"/>
  <c r="M22" i="6" s="1"/>
  <c r="L22" i="6" a="1"/>
  <c r="L22" i="6" s="1"/>
  <c r="K22" i="6"/>
  <c r="J22" i="6"/>
  <c r="M21" i="6" a="1"/>
  <c r="M21" i="6" s="1"/>
  <c r="L21" i="6" a="1"/>
  <c r="L21" i="6" s="1"/>
  <c r="K21" i="6"/>
  <c r="J21" i="6"/>
  <c r="M20" i="6" a="1"/>
  <c r="M20" i="6" s="1"/>
  <c r="L20" i="6" a="1"/>
  <c r="L20" i="6" s="1"/>
  <c r="K20" i="6"/>
  <c r="J20" i="6"/>
  <c r="Q5" i="6" s="1"/>
  <c r="M19" i="6" a="1"/>
  <c r="M19" i="6" s="1"/>
  <c r="L19" i="6" a="1"/>
  <c r="L19" i="6" s="1"/>
  <c r="K19" i="6"/>
  <c r="J19" i="6"/>
  <c r="M18" i="6" a="1"/>
  <c r="M18" i="6" s="1"/>
  <c r="L18" i="6" a="1"/>
  <c r="L18" i="6" s="1"/>
  <c r="K18" i="6"/>
  <c r="J18" i="6"/>
  <c r="M17" i="6" a="1"/>
  <c r="M17" i="6" s="1"/>
  <c r="L17" i="6" a="1"/>
  <c r="L17" i="6" s="1"/>
  <c r="K17" i="6"/>
  <c r="J17" i="6"/>
  <c r="M16" i="6" a="1"/>
  <c r="M16" i="6" s="1"/>
  <c r="L16" i="6" a="1"/>
  <c r="L16" i="6" s="1"/>
  <c r="K16" i="6"/>
  <c r="J16" i="6"/>
  <c r="M15" i="6" a="1"/>
  <c r="M15" i="6" s="1"/>
  <c r="L15" i="6" a="1"/>
  <c r="L15" i="6" s="1"/>
  <c r="K15" i="6"/>
  <c r="Q10" i="6" s="1"/>
  <c r="J15" i="6"/>
  <c r="M14" i="6" a="1"/>
  <c r="M14" i="6" s="1"/>
  <c r="L14" i="6" a="1"/>
  <c r="L14" i="6" s="1"/>
  <c r="K14" i="6"/>
  <c r="J14" i="6"/>
  <c r="Q4" i="6" s="1"/>
  <c r="M13" i="6" a="1"/>
  <c r="M13" i="6" s="1"/>
  <c r="L13" i="6" a="1"/>
  <c r="L13" i="6" s="1"/>
  <c r="K13" i="6"/>
  <c r="J13" i="6"/>
  <c r="M12" i="6" a="1"/>
  <c r="M12" i="6" s="1"/>
  <c r="L12" i="6" a="1"/>
  <c r="L12" i="6" s="1"/>
  <c r="K12" i="6"/>
  <c r="J12" i="6"/>
  <c r="M11" i="6" a="1"/>
  <c r="M11" i="6" s="1"/>
  <c r="L11" i="6" a="1"/>
  <c r="L11" i="6" s="1"/>
  <c r="K11" i="6"/>
  <c r="J11" i="6"/>
  <c r="M10" i="6" a="1"/>
  <c r="M10" i="6" s="1"/>
  <c r="L10" i="6" a="1"/>
  <c r="L10" i="6" s="1"/>
  <c r="K10" i="6"/>
  <c r="J10" i="6"/>
  <c r="M9" i="6" a="1"/>
  <c r="M9" i="6" s="1"/>
  <c r="L9" i="6" a="1"/>
  <c r="L9" i="6" s="1"/>
  <c r="K9" i="6"/>
  <c r="J9" i="6"/>
  <c r="M8" i="6" a="1"/>
  <c r="M8" i="6" s="1"/>
  <c r="L8" i="6" a="1"/>
  <c r="L8" i="6" s="1"/>
  <c r="K8" i="6"/>
  <c r="J8" i="6"/>
  <c r="M7" i="6" a="1"/>
  <c r="M7" i="6" s="1"/>
  <c r="L7" i="6" a="1"/>
  <c r="L7" i="6" s="1"/>
  <c r="K7" i="6"/>
  <c r="J7" i="6"/>
  <c r="M6" i="6" a="1"/>
  <c r="M6" i="6" s="1"/>
  <c r="L6" i="6" a="1"/>
  <c r="L6" i="6" s="1"/>
  <c r="K6" i="6"/>
  <c r="J6" i="6"/>
  <c r="M5" i="6" a="1"/>
  <c r="M5" i="6" s="1"/>
  <c r="L5" i="6" a="1"/>
  <c r="L5" i="6" s="1"/>
  <c r="K5" i="6"/>
  <c r="J5" i="6"/>
  <c r="M4" i="6" a="1"/>
  <c r="M4" i="6" s="1"/>
  <c r="L4" i="6" a="1"/>
  <c r="L4" i="6" s="1"/>
  <c r="K4" i="6"/>
  <c r="J4" i="6"/>
  <c r="M3" i="6" a="1"/>
  <c r="M3" i="6" s="1"/>
  <c r="L3" i="6" a="1"/>
  <c r="L3" i="6" s="1"/>
  <c r="K3" i="6"/>
  <c r="J3" i="6"/>
  <c r="M2" i="6" a="1"/>
  <c r="M2" i="6" s="1"/>
  <c r="L2" i="6" a="1"/>
  <c r="L2" i="6" s="1"/>
  <c r="K2" i="6"/>
  <c r="J2" i="6"/>
  <c r="R2" i="6" s="1" a="1"/>
  <c r="R2" i="6" s="1"/>
  <c r="L25" i="5" a="1"/>
  <c r="L25" i="5" s="1"/>
  <c r="K25" i="5"/>
  <c r="L24" i="5" a="1"/>
  <c r="L24" i="5" s="1"/>
  <c r="K24" i="5"/>
  <c r="L23" i="5" a="1"/>
  <c r="L23" i="5" s="1"/>
  <c r="K23" i="5"/>
  <c r="L22" i="5" a="1"/>
  <c r="L22" i="5" s="1"/>
  <c r="K22" i="5"/>
  <c r="L21" i="5" a="1"/>
  <c r="L21" i="5" s="1"/>
  <c r="K21" i="5"/>
  <c r="L20" i="5" a="1"/>
  <c r="L20" i="5" s="1"/>
  <c r="K20" i="5"/>
  <c r="L19" i="5" a="1"/>
  <c r="L19" i="5" s="1"/>
  <c r="K19" i="5"/>
  <c r="L18" i="5" a="1"/>
  <c r="L18" i="5" s="1"/>
  <c r="K18" i="5"/>
  <c r="L17" i="5" a="1"/>
  <c r="L17" i="5" s="1"/>
  <c r="K17" i="5"/>
  <c r="L16" i="5" a="1"/>
  <c r="L16" i="5" s="1"/>
  <c r="K16" i="5"/>
  <c r="L15" i="5" a="1"/>
  <c r="L15" i="5" s="1"/>
  <c r="K15" i="5"/>
  <c r="L14" i="5" a="1"/>
  <c r="L14" i="5" s="1"/>
  <c r="K14" i="5"/>
  <c r="L13" i="5" a="1"/>
  <c r="L13" i="5" s="1"/>
  <c r="K13" i="5"/>
  <c r="L12" i="5" a="1"/>
  <c r="L12" i="5" s="1"/>
  <c r="K12" i="5"/>
  <c r="L11" i="5" a="1"/>
  <c r="L11" i="5" s="1"/>
  <c r="K11" i="5"/>
  <c r="L10" i="5" a="1"/>
  <c r="L10" i="5" s="1"/>
  <c r="K10" i="5"/>
  <c r="L9" i="5" a="1"/>
  <c r="L9" i="5" s="1"/>
  <c r="K9" i="5"/>
  <c r="L8" i="5" a="1"/>
  <c r="L8" i="5" s="1"/>
  <c r="K8" i="5"/>
  <c r="L7" i="5" a="1"/>
  <c r="L7" i="5" s="1"/>
  <c r="K7" i="5"/>
  <c r="L6" i="5" a="1"/>
  <c r="L6" i="5" s="1"/>
  <c r="K6" i="5"/>
  <c r="L5" i="5" a="1"/>
  <c r="L5" i="5" s="1"/>
  <c r="K5" i="5"/>
  <c r="L4" i="5" a="1"/>
  <c r="L4" i="5" s="1"/>
  <c r="K4" i="5"/>
  <c r="L3" i="5" a="1"/>
  <c r="L3" i="5" s="1"/>
  <c r="K3" i="5"/>
  <c r="L2" i="5" a="1"/>
  <c r="L2" i="5" s="1"/>
  <c r="K2" i="5"/>
  <c r="R8" i="6" l="1" a="1"/>
  <c r="R8" i="6" s="1"/>
  <c r="M22" i="5"/>
  <c r="N22" i="5" s="1"/>
  <c r="M20" i="5"/>
  <c r="N20" i="5" s="1"/>
  <c r="M11" i="5"/>
  <c r="N11" i="5" s="1"/>
  <c r="M25" i="5"/>
  <c r="N25" i="5" s="1"/>
  <c r="M10" i="5"/>
  <c r="N10" i="5" s="1"/>
  <c r="M19" i="5"/>
  <c r="N19" i="5" s="1"/>
  <c r="M24" i="5"/>
  <c r="N24" i="5" s="1"/>
  <c r="M7" i="5"/>
  <c r="N7" i="5" s="1"/>
  <c r="M23" i="5"/>
  <c r="N23" i="5" s="1"/>
  <c r="Q9" i="6"/>
  <c r="Q3" i="6"/>
  <c r="R9" i="6" a="1"/>
  <c r="R9" i="6" s="1"/>
  <c r="Q8" i="6"/>
  <c r="R3" i="6" a="1"/>
  <c r="R3" i="6" s="1"/>
  <c r="R4" i="6" a="1"/>
  <c r="R4" i="6" s="1"/>
  <c r="R10" i="6" a="1"/>
  <c r="R10" i="6" s="1"/>
  <c r="Q2" i="6"/>
  <c r="R5" i="6" a="1"/>
  <c r="R5" i="6" s="1"/>
  <c r="R11" i="6" a="1"/>
  <c r="R11" i="6" s="1"/>
  <c r="M8" i="5"/>
  <c r="N8" i="5" s="1"/>
  <c r="M13" i="5"/>
  <c r="N13" i="5" s="1"/>
  <c r="M2" i="5"/>
  <c r="N2" i="5" s="1"/>
  <c r="M6" i="5"/>
  <c r="N6" i="5" s="1"/>
  <c r="M14" i="5"/>
  <c r="N14" i="5" s="1"/>
  <c r="M18" i="5"/>
  <c r="N18" i="5" s="1"/>
  <c r="M3" i="5"/>
  <c r="N3" i="5" s="1"/>
  <c r="M15" i="5"/>
  <c r="N15" i="5" s="1"/>
  <c r="M4" i="5"/>
  <c r="N4" i="5" s="1"/>
  <c r="M16" i="5"/>
  <c r="N16" i="5" s="1"/>
  <c r="M9" i="5"/>
  <c r="N9" i="5" s="1"/>
  <c r="M17" i="5"/>
  <c r="N17" i="5" s="1"/>
  <c r="M21" i="5"/>
  <c r="N21" i="5" s="1"/>
  <c r="M12" i="5"/>
  <c r="N12" i="5" s="1"/>
  <c r="M5" i="5"/>
  <c r="N5" i="5" s="1"/>
  <c r="K10" i="4"/>
  <c r="M25" i="4" l="1" a="1"/>
  <c r="M25" i="4" s="1"/>
  <c r="L25" i="4" a="1"/>
  <c r="L25" i="4" s="1"/>
  <c r="K25" i="4"/>
  <c r="J25" i="4"/>
  <c r="M24" i="4" a="1"/>
  <c r="M24" i="4" s="1"/>
  <c r="L24" i="4" a="1"/>
  <c r="L24" i="4" s="1"/>
  <c r="K24" i="4"/>
  <c r="J24" i="4"/>
  <c r="M23" i="4" a="1"/>
  <c r="M23" i="4" s="1"/>
  <c r="L23" i="4" a="1"/>
  <c r="L23" i="4" s="1"/>
  <c r="K23" i="4"/>
  <c r="J23" i="4"/>
  <c r="M22" i="4" a="1"/>
  <c r="M22" i="4" s="1"/>
  <c r="L22" i="4" a="1"/>
  <c r="L22" i="4" s="1"/>
  <c r="K22" i="4"/>
  <c r="J22" i="4"/>
  <c r="M21" i="4" a="1"/>
  <c r="M21" i="4" s="1"/>
  <c r="L21" i="4" a="1"/>
  <c r="L21" i="4" s="1"/>
  <c r="K21" i="4"/>
  <c r="J21" i="4"/>
  <c r="M20" i="4" a="1"/>
  <c r="M20" i="4" s="1"/>
  <c r="L20" i="4" a="1"/>
  <c r="L20" i="4" s="1"/>
  <c r="K20" i="4"/>
  <c r="J20" i="4"/>
  <c r="M19" i="4" a="1"/>
  <c r="M19" i="4" s="1"/>
  <c r="L19" i="4" a="1"/>
  <c r="L19" i="4" s="1"/>
  <c r="K19" i="4"/>
  <c r="J19" i="4"/>
  <c r="M18" i="4" a="1"/>
  <c r="M18" i="4" s="1"/>
  <c r="L18" i="4" a="1"/>
  <c r="L18" i="4" s="1"/>
  <c r="K18" i="4"/>
  <c r="J18" i="4"/>
  <c r="M17" i="4" a="1"/>
  <c r="M17" i="4" s="1"/>
  <c r="L17" i="4" a="1"/>
  <c r="L17" i="4" s="1"/>
  <c r="K17" i="4"/>
  <c r="J17" i="4"/>
  <c r="M16" i="4" a="1"/>
  <c r="M16" i="4" s="1"/>
  <c r="L16" i="4" a="1"/>
  <c r="L16" i="4" s="1"/>
  <c r="K16" i="4"/>
  <c r="J16" i="4"/>
  <c r="M15" i="4" a="1"/>
  <c r="M15" i="4" s="1"/>
  <c r="L15" i="4" a="1"/>
  <c r="L15" i="4" s="1"/>
  <c r="K15" i="4"/>
  <c r="J15" i="4"/>
  <c r="M14" i="4" a="1"/>
  <c r="M14" i="4" s="1"/>
  <c r="L14" i="4" a="1"/>
  <c r="L14" i="4" s="1"/>
  <c r="K14" i="4"/>
  <c r="J14" i="4"/>
  <c r="Q4" i="4" s="1"/>
  <c r="M13" i="4" a="1"/>
  <c r="M13" i="4" s="1"/>
  <c r="L13" i="4" a="1"/>
  <c r="L13" i="4" s="1"/>
  <c r="K13" i="4"/>
  <c r="J13" i="4"/>
  <c r="M12" i="4" a="1"/>
  <c r="M12" i="4" s="1"/>
  <c r="L12" i="4" a="1"/>
  <c r="L12" i="4" s="1"/>
  <c r="K12" i="4"/>
  <c r="J12" i="4"/>
  <c r="Q11" i="4"/>
  <c r="M11" i="4"/>
  <c r="M11" i="4" a="1"/>
  <c r="L11" i="4" a="1"/>
  <c r="L11" i="4" s="1"/>
  <c r="K11" i="4"/>
  <c r="J11" i="4"/>
  <c r="Q10" i="4"/>
  <c r="M10" i="4" a="1"/>
  <c r="M10" i="4" s="1"/>
  <c r="L10" i="4" a="1"/>
  <c r="L10" i="4" s="1"/>
  <c r="J10" i="4"/>
  <c r="M9" i="4" a="1"/>
  <c r="M9" i="4" s="1"/>
  <c r="L9" i="4" a="1"/>
  <c r="L9" i="4" s="1"/>
  <c r="K9" i="4"/>
  <c r="J9" i="4"/>
  <c r="M8" i="4" a="1"/>
  <c r="M8" i="4" s="1"/>
  <c r="L8" i="4" a="1"/>
  <c r="L8" i="4" s="1"/>
  <c r="K8" i="4"/>
  <c r="J8" i="4"/>
  <c r="M7" i="4" a="1"/>
  <c r="M7" i="4" s="1"/>
  <c r="L7" i="4" a="1"/>
  <c r="L7" i="4" s="1"/>
  <c r="K7" i="4"/>
  <c r="J7" i="4"/>
  <c r="M6" i="4" a="1"/>
  <c r="M6" i="4" s="1"/>
  <c r="L6" i="4" a="1"/>
  <c r="L6" i="4" s="1"/>
  <c r="K6" i="4"/>
  <c r="J6" i="4"/>
  <c r="M5" i="4" a="1"/>
  <c r="M5" i="4" s="1"/>
  <c r="L5" i="4" a="1"/>
  <c r="L5" i="4" s="1"/>
  <c r="K5" i="4"/>
  <c r="J5" i="4"/>
  <c r="M4" i="4" a="1"/>
  <c r="M4" i="4" s="1"/>
  <c r="L4" i="4" a="1"/>
  <c r="L4" i="4" s="1"/>
  <c r="K4" i="4"/>
  <c r="J4" i="4"/>
  <c r="M3" i="4" a="1"/>
  <c r="M3" i="4" s="1"/>
  <c r="L3" i="4" a="1"/>
  <c r="L3" i="4" s="1"/>
  <c r="K3" i="4"/>
  <c r="J3" i="4"/>
  <c r="M2" i="4" a="1"/>
  <c r="M2" i="4" s="1"/>
  <c r="L2" i="4" a="1"/>
  <c r="L2" i="4" s="1"/>
  <c r="K2" i="4"/>
  <c r="J2" i="4"/>
  <c r="L25" i="3" a="1"/>
  <c r="L25" i="3" s="1"/>
  <c r="K25" i="3"/>
  <c r="L24" i="3" a="1"/>
  <c r="L24" i="3" s="1"/>
  <c r="K24" i="3"/>
  <c r="L23" i="3" a="1"/>
  <c r="L23" i="3" s="1"/>
  <c r="K23" i="3"/>
  <c r="L22" i="3" a="1"/>
  <c r="L22" i="3" s="1"/>
  <c r="K22" i="3"/>
  <c r="L21" i="3" a="1"/>
  <c r="L21" i="3" s="1"/>
  <c r="K21" i="3"/>
  <c r="L20" i="3" a="1"/>
  <c r="L20" i="3" s="1"/>
  <c r="K20" i="3"/>
  <c r="L19" i="3" a="1"/>
  <c r="L19" i="3" s="1"/>
  <c r="K19" i="3"/>
  <c r="L18" i="3" a="1"/>
  <c r="L18" i="3" s="1"/>
  <c r="K18" i="3"/>
  <c r="L17" i="3" a="1"/>
  <c r="L17" i="3" s="1"/>
  <c r="K17" i="3"/>
  <c r="L16" i="3" a="1"/>
  <c r="L16" i="3" s="1"/>
  <c r="K16" i="3"/>
  <c r="L15" i="3" a="1"/>
  <c r="L15" i="3" s="1"/>
  <c r="K15" i="3"/>
  <c r="L14" i="3" a="1"/>
  <c r="L14" i="3" s="1"/>
  <c r="K14" i="3"/>
  <c r="L13" i="3" a="1"/>
  <c r="L13" i="3" s="1"/>
  <c r="K13" i="3"/>
  <c r="L12" i="3" a="1"/>
  <c r="L12" i="3" s="1"/>
  <c r="K12" i="3"/>
  <c r="L11" i="3" a="1"/>
  <c r="L11" i="3" s="1"/>
  <c r="K11" i="3"/>
  <c r="L10" i="3" a="1"/>
  <c r="L10" i="3" s="1"/>
  <c r="K10" i="3"/>
  <c r="L9" i="3" a="1"/>
  <c r="L9" i="3" s="1"/>
  <c r="K9" i="3"/>
  <c r="L8" i="3" a="1"/>
  <c r="L8" i="3" s="1"/>
  <c r="K8" i="3"/>
  <c r="L7" i="3" a="1"/>
  <c r="L7" i="3" s="1"/>
  <c r="K7" i="3"/>
  <c r="L6" i="3" a="1"/>
  <c r="L6" i="3" s="1"/>
  <c r="K6" i="3"/>
  <c r="L5" i="3" a="1"/>
  <c r="L5" i="3" s="1"/>
  <c r="K5" i="3"/>
  <c r="L4" i="3" a="1"/>
  <c r="L4" i="3" s="1"/>
  <c r="K4" i="3"/>
  <c r="L3" i="3" a="1"/>
  <c r="L3" i="3" s="1"/>
  <c r="K3" i="3"/>
  <c r="L2" i="3" a="1"/>
  <c r="L2" i="3" s="1"/>
  <c r="K2" i="3"/>
  <c r="Q5" i="4" l="1"/>
  <c r="M8" i="3"/>
  <c r="N8" i="3" s="1"/>
  <c r="M16" i="3"/>
  <c r="N16" i="3" s="1"/>
  <c r="M17" i="3"/>
  <c r="N17" i="3" s="1"/>
  <c r="M5" i="3"/>
  <c r="N5" i="3" s="1"/>
  <c r="M9" i="3"/>
  <c r="N9" i="3" s="1"/>
  <c r="M21" i="3"/>
  <c r="N21" i="3" s="1"/>
  <c r="M25" i="3"/>
  <c r="N25" i="3" s="1"/>
  <c r="M2" i="3"/>
  <c r="N2" i="3" s="1"/>
  <c r="M13" i="3"/>
  <c r="N13" i="3" s="1"/>
  <c r="M14" i="3"/>
  <c r="N14" i="3" s="1"/>
  <c r="M22" i="3"/>
  <c r="N22" i="3" s="1"/>
  <c r="M24" i="3"/>
  <c r="N24" i="3" s="1"/>
  <c r="R8" i="4" a="1"/>
  <c r="R8" i="4" s="1"/>
  <c r="Q3" i="4"/>
  <c r="R11" i="4" a="1"/>
  <c r="R11" i="4" s="1"/>
  <c r="Q9" i="4"/>
  <c r="R2" i="4" a="1"/>
  <c r="R2" i="4" s="1"/>
  <c r="R3" i="4" a="1"/>
  <c r="R3" i="4" s="1"/>
  <c r="R9" i="4" a="1"/>
  <c r="R9" i="4" s="1"/>
  <c r="R4" i="4" a="1"/>
  <c r="R4" i="4" s="1"/>
  <c r="R10" i="4" a="1"/>
  <c r="R10" i="4" s="1"/>
  <c r="Q8" i="4"/>
  <c r="Q2" i="4"/>
  <c r="R5" i="4" a="1"/>
  <c r="R5" i="4" s="1"/>
  <c r="M10" i="3"/>
  <c r="N10" i="3" s="1"/>
  <c r="M18" i="3"/>
  <c r="N18" i="3" s="1"/>
  <c r="M3" i="3"/>
  <c r="N3" i="3" s="1"/>
  <c r="M11" i="3"/>
  <c r="N11" i="3" s="1"/>
  <c r="M19" i="3"/>
  <c r="N19" i="3" s="1"/>
  <c r="M23" i="3"/>
  <c r="N23" i="3" s="1"/>
  <c r="M12" i="3"/>
  <c r="N12" i="3" s="1"/>
  <c r="M20" i="3"/>
  <c r="N20" i="3" s="1"/>
  <c r="M6" i="3"/>
  <c r="N6" i="3" s="1"/>
  <c r="M7" i="3"/>
  <c r="N7" i="3" s="1"/>
  <c r="M15" i="3"/>
  <c r="N15" i="3" s="1"/>
  <c r="M4" i="3"/>
  <c r="N4" i="3" s="1"/>
  <c r="K17" i="1"/>
  <c r="M3" i="2" a="1"/>
  <c r="M3" i="2" s="1"/>
  <c r="M4" i="2" a="1"/>
  <c r="M4" i="2" s="1"/>
  <c r="M5" i="2" a="1"/>
  <c r="M5" i="2" s="1"/>
  <c r="M6" i="2" a="1"/>
  <c r="M6" i="2" s="1"/>
  <c r="M7" i="2" a="1"/>
  <c r="M7" i="2" s="1"/>
  <c r="M8" i="2" a="1"/>
  <c r="M8" i="2" s="1"/>
  <c r="M9" i="2" a="1"/>
  <c r="M9" i="2" s="1"/>
  <c r="M10" i="2" a="1"/>
  <c r="M10" i="2" s="1"/>
  <c r="M11" i="2" a="1"/>
  <c r="M11" i="2" s="1"/>
  <c r="M12" i="2" a="1"/>
  <c r="M12" i="2" s="1"/>
  <c r="M13" i="2" a="1"/>
  <c r="M13" i="2" s="1"/>
  <c r="M14" i="2" a="1"/>
  <c r="M14" i="2" s="1"/>
  <c r="M15" i="2" a="1"/>
  <c r="M15" i="2" s="1"/>
  <c r="M16" i="2" a="1"/>
  <c r="M16" i="2" s="1"/>
  <c r="M17" i="2" a="1"/>
  <c r="M17" i="2" s="1"/>
  <c r="M18" i="2" a="1"/>
  <c r="M18" i="2" s="1"/>
  <c r="M19" i="2" a="1"/>
  <c r="M19" i="2" s="1"/>
  <c r="M20" i="2" a="1"/>
  <c r="M20" i="2" s="1"/>
  <c r="M21" i="2" a="1"/>
  <c r="M21" i="2" s="1"/>
  <c r="M22" i="2" a="1"/>
  <c r="M22" i="2" s="1"/>
  <c r="M23" i="2" a="1"/>
  <c r="M23" i="2" s="1"/>
  <c r="M24" i="2" a="1"/>
  <c r="M24" i="2" s="1"/>
  <c r="M25" i="2" a="1"/>
  <c r="M25" i="2" s="1"/>
  <c r="M2" i="2" a="1"/>
  <c r="M2" i="2" s="1"/>
  <c r="L2" i="2" a="1"/>
  <c r="L2" i="2" s="1"/>
  <c r="L4" i="2" a="1"/>
  <c r="L4" i="2" s="1"/>
  <c r="L5" i="2" a="1"/>
  <c r="L5" i="2" s="1"/>
  <c r="L6" i="2" a="1"/>
  <c r="L6" i="2" s="1"/>
  <c r="L7" i="2" a="1"/>
  <c r="L7" i="2" s="1"/>
  <c r="L8" i="2" a="1"/>
  <c r="L8" i="2" s="1"/>
  <c r="L9" i="2" a="1"/>
  <c r="L9" i="2" s="1"/>
  <c r="L10" i="2" a="1"/>
  <c r="L10" i="2" s="1"/>
  <c r="L11" i="2" a="1"/>
  <c r="L11" i="2" s="1"/>
  <c r="L12" i="2" a="1"/>
  <c r="L12" i="2" s="1"/>
  <c r="L13" i="2" a="1"/>
  <c r="L13" i="2" s="1"/>
  <c r="L14" i="2" a="1"/>
  <c r="L14" i="2" s="1"/>
  <c r="L15" i="2" a="1"/>
  <c r="L15" i="2" s="1"/>
  <c r="L16" i="2" a="1"/>
  <c r="L16" i="2" s="1"/>
  <c r="L17" i="2" a="1"/>
  <c r="L17" i="2" s="1"/>
  <c r="L18" i="2" a="1"/>
  <c r="L18" i="2" s="1"/>
  <c r="L19" i="2" a="1"/>
  <c r="L19" i="2" s="1"/>
  <c r="L20" i="2" a="1"/>
  <c r="L20" i="2" s="1"/>
  <c r="L21" i="2" a="1"/>
  <c r="L21" i="2" s="1"/>
  <c r="L22" i="2" a="1"/>
  <c r="L22" i="2" s="1"/>
  <c r="L23" i="2" a="1"/>
  <c r="L23" i="2" s="1"/>
  <c r="L24" i="2" a="1"/>
  <c r="L24" i="2" s="1"/>
  <c r="L25" i="2" a="1"/>
  <c r="L25" i="2" s="1"/>
  <c r="L3" i="2" a="1"/>
  <c r="L3" i="2" s="1"/>
  <c r="K2" i="2"/>
  <c r="K3" i="2"/>
  <c r="K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3" i="2"/>
  <c r="J4" i="2"/>
  <c r="J2" i="2"/>
  <c r="Q11" i="2" l="1"/>
  <c r="Q9" i="2"/>
  <c r="Q4" i="2"/>
  <c r="Q10" i="2"/>
  <c r="R10" i="2" a="1"/>
  <c r="R10" i="2" s="1"/>
  <c r="R5" i="2" a="1"/>
  <c r="R5" i="2" s="1"/>
  <c r="Q5" i="2"/>
  <c r="Q3" i="2"/>
  <c r="R4" i="2" a="1"/>
  <c r="R4" i="2" s="1"/>
  <c r="R9" i="2" a="1"/>
  <c r="R9" i="2" s="1"/>
  <c r="Q2" i="2"/>
  <c r="Q8" i="2"/>
  <c r="R3" i="2" a="1"/>
  <c r="R3" i="2" s="1"/>
  <c r="R11" i="2" a="1"/>
  <c r="R11" i="2" s="1"/>
  <c r="R2" i="2" a="1"/>
  <c r="R2" i="2" s="1"/>
  <c r="R8" i="2" a="1"/>
  <c r="R8" i="2" s="1"/>
  <c r="L3" i="1" a="1"/>
  <c r="L3" i="1" s="1"/>
  <c r="L4" i="1" a="1"/>
  <c r="L4" i="1" s="1"/>
  <c r="L5" i="1" a="1"/>
  <c r="L5" i="1" s="1"/>
  <c r="L6" i="1" a="1"/>
  <c r="L6" i="1" s="1"/>
  <c r="L7" i="1" a="1"/>
  <c r="L7" i="1" s="1"/>
  <c r="L8" i="1" a="1"/>
  <c r="L8" i="1" s="1"/>
  <c r="L9" i="1" a="1"/>
  <c r="L9" i="1" s="1"/>
  <c r="L10" i="1" a="1"/>
  <c r="L10" i="1" s="1"/>
  <c r="L11" i="1" a="1"/>
  <c r="L11" i="1" s="1"/>
  <c r="L12" i="1" a="1"/>
  <c r="L12" i="1" s="1"/>
  <c r="L13" i="1" a="1"/>
  <c r="L13" i="1" s="1"/>
  <c r="L14" i="1" a="1"/>
  <c r="L14" i="1" s="1"/>
  <c r="L15" i="1" a="1"/>
  <c r="L15" i="1" s="1"/>
  <c r="L16" i="1" a="1"/>
  <c r="L16" i="1" s="1"/>
  <c r="L17" i="1" a="1"/>
  <c r="L17" i="1" s="1"/>
  <c r="L18" i="1" a="1"/>
  <c r="L18" i="1" s="1"/>
  <c r="L19" i="1" a="1"/>
  <c r="L19" i="1" s="1"/>
  <c r="L20" i="1" a="1"/>
  <c r="L20" i="1" s="1"/>
  <c r="L21" i="1" a="1"/>
  <c r="L21" i="1" s="1"/>
  <c r="L22" i="1" a="1"/>
  <c r="L22" i="1" s="1"/>
  <c r="L23" i="1" a="1"/>
  <c r="L23" i="1" s="1"/>
  <c r="L24" i="1" a="1"/>
  <c r="L24" i="1" s="1"/>
  <c r="L25" i="1" a="1"/>
  <c r="L25" i="1" s="1"/>
  <c r="L2" i="1" a="1"/>
  <c r="L2" i="1" s="1"/>
  <c r="K14" i="1"/>
  <c r="K15" i="1"/>
  <c r="K16" i="1"/>
  <c r="K18" i="1"/>
  <c r="K19" i="1"/>
  <c r="K20" i="1"/>
  <c r="M20" i="1" s="1"/>
  <c r="N20" i="1" s="1"/>
  <c r="K21" i="1"/>
  <c r="K22" i="1"/>
  <c r="K23" i="1"/>
  <c r="K24" i="1"/>
  <c r="K25" i="1"/>
  <c r="K3" i="1"/>
  <c r="K4" i="1"/>
  <c r="M4" i="1" s="1"/>
  <c r="N4" i="1" s="1"/>
  <c r="K5" i="1"/>
  <c r="M5" i="1" s="1"/>
  <c r="N5" i="1" s="1"/>
  <c r="K6" i="1"/>
  <c r="K7" i="1"/>
  <c r="K8" i="1"/>
  <c r="K9" i="1"/>
  <c r="K10" i="1"/>
  <c r="K11" i="1"/>
  <c r="M11" i="1" s="1"/>
  <c r="N11" i="1" s="1"/>
  <c r="K12" i="1"/>
  <c r="M12" i="1" s="1"/>
  <c r="N12" i="1" s="1"/>
  <c r="K13" i="1"/>
  <c r="M13" i="1" s="1"/>
  <c r="N13" i="1" s="1"/>
  <c r="K2" i="1"/>
  <c r="M9" i="1" l="1"/>
  <c r="N9" i="1" s="1"/>
  <c r="M16" i="1"/>
  <c r="N16" i="1" s="1"/>
  <c r="M19" i="1"/>
  <c r="N19" i="1" s="1"/>
  <c r="M8" i="1"/>
  <c r="N8" i="1" s="1"/>
  <c r="M15" i="1"/>
  <c r="N15" i="1" s="1"/>
  <c r="M7" i="1"/>
  <c r="N7" i="1" s="1"/>
  <c r="M14" i="1"/>
  <c r="N14" i="1" s="1"/>
  <c r="M25" i="1"/>
  <c r="N25" i="1" s="1"/>
  <c r="M24" i="1"/>
  <c r="N24" i="1" s="1"/>
  <c r="M3" i="1"/>
  <c r="N3" i="1" s="1"/>
  <c r="M23" i="1"/>
  <c r="N23" i="1" s="1"/>
  <c r="M22" i="1"/>
  <c r="N22" i="1" s="1"/>
  <c r="M18" i="1"/>
  <c r="N18" i="1" s="1"/>
  <c r="M2" i="1"/>
  <c r="N2" i="1" s="1"/>
  <c r="M21" i="1"/>
  <c r="N21" i="1" s="1"/>
  <c r="M17" i="1"/>
  <c r="N17" i="1" s="1"/>
  <c r="M6" i="1"/>
  <c r="N6" i="1" s="1"/>
  <c r="M10" i="1"/>
  <c r="N10" i="1" s="1"/>
</calcChain>
</file>

<file path=xl/sharedStrings.xml><?xml version="1.0" encoding="utf-8"?>
<sst xmlns="http://schemas.openxmlformats.org/spreadsheetml/2006/main" count="3564" uniqueCount="68">
  <si>
    <t>Sample Name</t>
  </si>
  <si>
    <t>Sex</t>
  </si>
  <si>
    <t>Delta Ct</t>
  </si>
  <si>
    <t>DeltaCt</t>
  </si>
  <si>
    <t>Stdev Tech Reps</t>
  </si>
  <si>
    <t>DeltaDeltaCT</t>
  </si>
  <si>
    <t>Fold Change</t>
  </si>
  <si>
    <t>W1</t>
  </si>
  <si>
    <t>F</t>
  </si>
  <si>
    <t>W2</t>
  </si>
  <si>
    <t>W3</t>
  </si>
  <si>
    <t>W4</t>
  </si>
  <si>
    <t>M</t>
  </si>
  <si>
    <t>W5</t>
  </si>
  <si>
    <t>W6</t>
  </si>
  <si>
    <t>D1</t>
  </si>
  <si>
    <t>D2</t>
  </si>
  <si>
    <t>D3</t>
  </si>
  <si>
    <t>D4</t>
  </si>
  <si>
    <t>D5</t>
  </si>
  <si>
    <t>D6</t>
  </si>
  <si>
    <t/>
  </si>
  <si>
    <t>Assay type</t>
  </si>
  <si>
    <t>Non-Allele Specific</t>
  </si>
  <si>
    <t>WT Allele Specific</t>
  </si>
  <si>
    <t>Assay</t>
  </si>
  <si>
    <t>Genotype</t>
  </si>
  <si>
    <t>WT</t>
  </si>
  <si>
    <t>E254fs/+</t>
  </si>
  <si>
    <t>Animal</t>
  </si>
  <si>
    <t>Technical replicate number</t>
  </si>
  <si>
    <t>Target</t>
  </si>
  <si>
    <t>Cycle threshold (CT)</t>
  </si>
  <si>
    <r>
      <t xml:space="preserve">Average </t>
    </r>
    <r>
      <rPr>
        <i/>
        <sz val="11"/>
        <color theme="1"/>
        <rFont val="Calibri"/>
        <family val="2"/>
        <scheme val="minor"/>
      </rPr>
      <t xml:space="preserve">Kcnq2 </t>
    </r>
    <r>
      <rPr>
        <sz val="11"/>
        <color theme="1"/>
        <rFont val="Calibri"/>
        <family val="2"/>
        <scheme val="minor"/>
      </rPr>
      <t>CT</t>
    </r>
  </si>
  <si>
    <r>
      <t xml:space="preserve">Average </t>
    </r>
    <r>
      <rPr>
        <i/>
        <sz val="11"/>
        <color theme="1"/>
        <rFont val="Calibri"/>
        <family val="2"/>
        <scheme val="minor"/>
      </rPr>
      <t xml:space="preserve">Gapdh </t>
    </r>
    <r>
      <rPr>
        <sz val="11"/>
        <color theme="1"/>
        <rFont val="Calibri"/>
        <family val="2"/>
        <scheme val="minor"/>
      </rPr>
      <t>CT</t>
    </r>
  </si>
  <si>
    <r>
      <t xml:space="preserve">SD </t>
    </r>
    <r>
      <rPr>
        <i/>
        <sz val="11"/>
        <color theme="1"/>
        <rFont val="Calibri"/>
        <family val="2"/>
        <scheme val="minor"/>
      </rPr>
      <t>Kcnq2</t>
    </r>
    <r>
      <rPr>
        <sz val="11"/>
        <color theme="1"/>
        <rFont val="Calibri"/>
        <family val="2"/>
        <scheme val="minor"/>
      </rPr>
      <t xml:space="preserve"> CT</t>
    </r>
  </si>
  <si>
    <r>
      <t xml:space="preserve">SD </t>
    </r>
    <r>
      <rPr>
        <i/>
        <sz val="11"/>
        <color theme="1"/>
        <rFont val="Calibri"/>
        <family val="2"/>
        <scheme val="minor"/>
      </rPr>
      <t xml:space="preserve">Gapdh </t>
    </r>
    <r>
      <rPr>
        <sz val="11"/>
        <color theme="1"/>
        <rFont val="Calibri"/>
        <family val="2"/>
        <scheme val="minor"/>
      </rPr>
      <t>CT</t>
    </r>
  </si>
  <si>
    <r>
      <t xml:space="preserve">SEM </t>
    </r>
    <r>
      <rPr>
        <i/>
        <sz val="11"/>
        <color theme="1"/>
        <rFont val="Calibri"/>
        <family val="2"/>
        <scheme val="minor"/>
      </rPr>
      <t xml:space="preserve">Kcnq2 </t>
    </r>
    <r>
      <rPr>
        <sz val="11"/>
        <color theme="1"/>
        <rFont val="Calibri"/>
        <family val="2"/>
        <scheme val="minor"/>
      </rPr>
      <t>CT</t>
    </r>
  </si>
  <si>
    <t>Gapdh</t>
  </si>
  <si>
    <t>Kcnq2</t>
  </si>
  <si>
    <r>
      <t xml:space="preserve">Average </t>
    </r>
    <r>
      <rPr>
        <i/>
        <sz val="11"/>
        <color theme="1"/>
        <rFont val="Calibri"/>
        <family val="2"/>
        <scheme val="minor"/>
      </rPr>
      <t>Gapdh</t>
    </r>
    <r>
      <rPr>
        <sz val="11"/>
        <color theme="1"/>
        <rFont val="Calibri"/>
        <family val="2"/>
        <scheme val="minor"/>
      </rPr>
      <t xml:space="preserve"> CT</t>
    </r>
  </si>
  <si>
    <r>
      <t xml:space="preserve">SEM </t>
    </r>
    <r>
      <rPr>
        <i/>
        <sz val="11"/>
        <color theme="1"/>
        <rFont val="Calibri"/>
        <family val="2"/>
        <scheme val="minor"/>
      </rPr>
      <t>Gapdh</t>
    </r>
    <r>
      <rPr>
        <sz val="11"/>
        <color theme="1"/>
        <rFont val="Calibri"/>
        <family val="2"/>
        <scheme val="minor"/>
      </rPr>
      <t xml:space="preserve"> CT</t>
    </r>
  </si>
  <si>
    <t xml:space="preserve">  </t>
  </si>
  <si>
    <t>A120.1-2</t>
  </si>
  <si>
    <t>A120.1-4</t>
  </si>
  <si>
    <t>A120.3-11</t>
  </si>
  <si>
    <t>A120.3-2</t>
  </si>
  <si>
    <t>A120.3-4</t>
  </si>
  <si>
    <t>A120.3-5</t>
  </si>
  <si>
    <t>D105.2-3</t>
  </si>
  <si>
    <t>D100.5-2</t>
  </si>
  <si>
    <t>D105.4-5</t>
  </si>
  <si>
    <t>D100.5-1</t>
  </si>
  <si>
    <t>D105.4-4</t>
  </si>
  <si>
    <t>D105.6-1</t>
  </si>
  <si>
    <t>Animal ID</t>
  </si>
  <si>
    <t>WF1</t>
  </si>
  <si>
    <t>WF2</t>
  </si>
  <si>
    <t>WF3</t>
  </si>
  <si>
    <t>WM1</t>
  </si>
  <si>
    <t>WM2</t>
  </si>
  <si>
    <t>WM3</t>
  </si>
  <si>
    <t>DF1</t>
  </si>
  <si>
    <t>DF2</t>
  </si>
  <si>
    <t>DF3</t>
  </si>
  <si>
    <t>DM1</t>
  </si>
  <si>
    <t>DM2</t>
  </si>
  <si>
    <t>DM3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</si>
</sst>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3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2" borderId="1" xfId="0" applyFill="1" applyBorder="1"/>
    <xf numFmtId="0" fontId="0" fillId="0" borderId="1" xfId="0" applyBorder="1"/>
    <xf numFmtId="164" fontId="0" fillId="0" borderId="0" xfId="0" applyNumberFormat="1"/>
    <xf numFmtId="164" fontId="0" fillId="2" borderId="1" xfId="0" applyNumberFormat="1" applyFill="1" applyBorder="1"/>
    <xf numFmtId="4" fontId="0" fillId="2" borderId="1" xfId="0" applyNumberFormat="1" applyFill="1" applyBorder="1"/>
    <xf numFmtId="164" fontId="0" fillId="0" borderId="1" xfId="0" applyNumberFormat="1" applyBorder="1"/>
    <xf numFmtId="0" fontId="0" fillId="5" borderId="1" xfId="0" applyFill="1" applyBorder="1"/>
    <xf numFmtId="164" fontId="0" fillId="5" borderId="1" xfId="0" applyNumberFormat="1" applyFill="1" applyBorder="1"/>
    <xf numFmtId="4" fontId="0" fillId="5" borderId="1" xfId="0" applyNumberFormat="1" applyFill="1" applyBorder="1"/>
    <xf numFmtId="0" fontId="1" fillId="3" borderId="1" xfId="0" applyFont="1" applyFill="1" applyBorder="1"/>
    <xf numFmtId="164" fontId="1" fillId="3" borderId="1" xfId="0" applyNumberFormat="1" applyFont="1" applyFill="1" applyBorder="1"/>
    <xf numFmtId="4" fontId="1" fillId="3" borderId="1" xfId="0" applyNumberFormat="1" applyFont="1" applyFill="1" applyBorder="1"/>
    <xf numFmtId="0" fontId="1" fillId="4" borderId="1" xfId="0" applyFont="1" applyFill="1" applyBorder="1"/>
    <xf numFmtId="164" fontId="1" fillId="4" borderId="1" xfId="0" applyNumberFormat="1" applyFont="1" applyFill="1" applyBorder="1"/>
    <xf numFmtId="4" fontId="1" fillId="4" borderId="1" xfId="0" applyNumberFormat="1" applyFont="1" applyFill="1" applyBorder="1"/>
    <xf numFmtId="4" fontId="0" fillId="0" borderId="0" xfId="0" applyNumberFormat="1"/>
    <xf numFmtId="0" fontId="2" fillId="0" borderId="2" xfId="0" applyFont="1" applyBorder="1"/>
    <xf numFmtId="2" fontId="0" fillId="0" borderId="1" xfId="0" applyNumberFormat="1" applyBorder="1"/>
    <xf numFmtId="2" fontId="0" fillId="0" borderId="0" xfId="0" applyNumberFormat="1"/>
    <xf numFmtId="0" fontId="0" fillId="0" borderId="2" xfId="0" applyBorder="1"/>
    <xf numFmtId="0" fontId="0" fillId="2" borderId="2" xfId="0" applyFill="1" applyBorder="1"/>
    <xf numFmtId="0" fontId="0" fillId="0" borderId="0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9"/>
  <sheetViews>
    <sheetView zoomScale="115" zoomScaleNormal="115" workbookViewId="0">
      <selection activeCell="P18" sqref="P18"/>
    </sheetView>
  </sheetViews>
  <sheetFormatPr defaultRowHeight="15" x14ac:dyDescent="0.25"/>
  <cols>
    <col min="1" max="1" width="13.42578125" bestFit="1" customWidth="1"/>
    <col min="2" max="2" width="4.140625" bestFit="1" customWidth="1"/>
    <col min="3" max="3" width="18.28515625" bestFit="1" customWidth="1"/>
    <col min="4" max="4" width="8" style="22" bestFit="1" customWidth="1"/>
    <col min="5" max="5" width="8" customWidth="1"/>
    <col min="6" max="6" width="10.140625" bestFit="1" customWidth="1"/>
    <col min="7" max="7" width="13.42578125" bestFit="1" customWidth="1"/>
    <col min="8" max="8" width="13.42578125" customWidth="1"/>
    <col min="9" max="9" width="18.28515625" bestFit="1" customWidth="1"/>
    <col min="11" max="11" width="7.5703125" bestFit="1" customWidth="1"/>
    <col min="12" max="12" width="15.42578125" bestFit="1" customWidth="1"/>
    <col min="13" max="13" width="12.5703125" bestFit="1" customWidth="1"/>
    <col min="14" max="14" width="11.85546875" bestFit="1" customWidth="1"/>
    <col min="16" max="16" width="17.5703125" bestFit="1" customWidth="1"/>
  </cols>
  <sheetData>
    <row r="1" spans="1:16" x14ac:dyDescent="0.25">
      <c r="A1" s="2" t="s">
        <v>0</v>
      </c>
      <c r="B1" s="2" t="s">
        <v>1</v>
      </c>
      <c r="C1" s="20" t="s">
        <v>25</v>
      </c>
      <c r="D1" s="2" t="s">
        <v>2</v>
      </c>
      <c r="F1" s="2" t="s">
        <v>55</v>
      </c>
      <c r="G1" s="2" t="s">
        <v>0</v>
      </c>
      <c r="H1" s="2" t="s">
        <v>26</v>
      </c>
      <c r="I1" s="2" t="s">
        <v>22</v>
      </c>
      <c r="J1" s="2" t="s">
        <v>1</v>
      </c>
      <c r="K1" s="2" t="s">
        <v>3</v>
      </c>
      <c r="L1" s="2" t="s">
        <v>4</v>
      </c>
      <c r="M1" s="2" t="s">
        <v>5</v>
      </c>
      <c r="N1" s="2" t="s">
        <v>6</v>
      </c>
    </row>
    <row r="2" spans="1:16" x14ac:dyDescent="0.25">
      <c r="A2" s="2" t="s">
        <v>7</v>
      </c>
      <c r="B2" s="2" t="s">
        <v>8</v>
      </c>
      <c r="C2" s="20" t="s">
        <v>23</v>
      </c>
      <c r="D2" s="6">
        <v>5.2922096252441406</v>
      </c>
      <c r="E2" s="3"/>
      <c r="F2" s="2" t="s">
        <v>43</v>
      </c>
      <c r="G2" s="10" t="s">
        <v>7</v>
      </c>
      <c r="H2" s="10" t="s">
        <v>27</v>
      </c>
      <c r="I2" s="10" t="s">
        <v>23</v>
      </c>
      <c r="J2" s="10" t="s">
        <v>8</v>
      </c>
      <c r="K2" s="11">
        <f>AVERAGEIFS($D$2:$D$73,$A$2:$A$73,$G2,$C$2:$C$73,$I2)</f>
        <v>5.2804431915283203</v>
      </c>
      <c r="L2" s="11">
        <f t="array" ref="L2">STDEV(IF($C$2:$C$73=$I2,IF($A$2:$A$73=$G2,$D$2:$D$73,"NA"),"NA"))</f>
        <v>1.7970400831104419E-2</v>
      </c>
      <c r="M2" s="11">
        <f>K2-AVERAGEIFS($K$2:$K$25,$I$2:$I$25,"Non-Allele Specific",$H$2:$H$25,"WT")</f>
        <v>0.432342529296875</v>
      </c>
      <c r="N2" s="12">
        <f>2^-(M2)</f>
        <v>0.74105753974852218</v>
      </c>
      <c r="O2" s="3"/>
      <c r="P2" s="3"/>
    </row>
    <row r="3" spans="1:16" x14ac:dyDescent="0.25">
      <c r="A3" s="2" t="s">
        <v>7</v>
      </c>
      <c r="B3" s="2" t="s">
        <v>8</v>
      </c>
      <c r="C3" s="20" t="s">
        <v>23</v>
      </c>
      <c r="D3" s="6">
        <v>5.2597579956054688</v>
      </c>
      <c r="E3" s="3"/>
      <c r="F3" s="2" t="s">
        <v>44</v>
      </c>
      <c r="G3" s="10" t="s">
        <v>9</v>
      </c>
      <c r="H3" s="10" t="s">
        <v>27</v>
      </c>
      <c r="I3" s="10" t="s">
        <v>23</v>
      </c>
      <c r="J3" s="10" t="s">
        <v>8</v>
      </c>
      <c r="K3" s="11">
        <f t="shared" ref="K3:K25" si="0">AVERAGEIFS($D$2:$D$73,$A$2:$A$73,$G3,$C$2:$C$73,$I3)</f>
        <v>4.7274112701416016</v>
      </c>
      <c r="L3" s="11">
        <f t="array" ref="L3">STDEV(IF($C$2:$C$73=$I3,IF($A$2:$A$73=$G3,$D$2:$D$73,"NA"),"NA"))</f>
        <v>4.6871580679675715E-2</v>
      </c>
      <c r="M3" s="11">
        <f t="shared" ref="M3:M13" si="1">K3-AVERAGEIFS($K$2:$K$25,$I$2:$I$25,"Non-Allele Specific",$H$2:$H$25,"WT")</f>
        <v>-0.12068939208984375</v>
      </c>
      <c r="N3" s="12">
        <f t="shared" ref="N3:N25" si="2">2^-(M3)</f>
        <v>1.0872542830721146</v>
      </c>
    </row>
    <row r="4" spans="1:16" x14ac:dyDescent="0.25">
      <c r="A4" s="2" t="s">
        <v>7</v>
      </c>
      <c r="B4" s="2" t="s">
        <v>8</v>
      </c>
      <c r="C4" s="20" t="s">
        <v>23</v>
      </c>
      <c r="D4" s="6">
        <v>5.2893619537353516</v>
      </c>
      <c r="E4" s="3"/>
      <c r="F4" s="2" t="s">
        <v>45</v>
      </c>
      <c r="G4" s="10" t="s">
        <v>10</v>
      </c>
      <c r="H4" s="10" t="s">
        <v>27</v>
      </c>
      <c r="I4" s="10" t="s">
        <v>23</v>
      </c>
      <c r="J4" s="10" t="s">
        <v>8</v>
      </c>
      <c r="K4" s="11">
        <f t="shared" si="0"/>
        <v>4.6650015513102217</v>
      </c>
      <c r="L4" s="11">
        <f t="array" ref="L4">STDEV(IF($C$2:$C$73=$I4,IF($A$2:$A$73=$G4,$D$2:$D$73,"NA"),"NA"))</f>
        <v>2.0319928641169178E-2</v>
      </c>
      <c r="M4" s="11">
        <f t="shared" si="1"/>
        <v>-0.18309911092122366</v>
      </c>
      <c r="N4" s="12">
        <f t="shared" si="2"/>
        <v>1.1353200942041604</v>
      </c>
    </row>
    <row r="5" spans="1:16" x14ac:dyDescent="0.25">
      <c r="A5" s="2" t="s">
        <v>9</v>
      </c>
      <c r="B5" s="2" t="s">
        <v>8</v>
      </c>
      <c r="C5" s="20" t="s">
        <v>23</v>
      </c>
      <c r="D5" s="6">
        <v>4.7106494903564453</v>
      </c>
      <c r="E5" s="3"/>
      <c r="F5" s="2" t="s">
        <v>46</v>
      </c>
      <c r="G5" s="10" t="s">
        <v>11</v>
      </c>
      <c r="H5" s="10" t="s">
        <v>27</v>
      </c>
      <c r="I5" s="10" t="s">
        <v>23</v>
      </c>
      <c r="J5" s="10" t="s">
        <v>12</v>
      </c>
      <c r="K5" s="11">
        <f t="shared" si="0"/>
        <v>4.7947629292805987</v>
      </c>
      <c r="L5" s="11">
        <f t="array" ref="L5">STDEV(IF($C$2:$C$73=$I5,IF($A$2:$A$73=$G5,$D$2:$D$73,"NA"),"NA"))</f>
        <v>3.7125304957917313E-2</v>
      </c>
      <c r="M5" s="11">
        <f t="shared" si="1"/>
        <v>-5.333773295084665E-2</v>
      </c>
      <c r="N5" s="12">
        <f t="shared" si="2"/>
        <v>1.0376628235932839</v>
      </c>
    </row>
    <row r="6" spans="1:16" x14ac:dyDescent="0.25">
      <c r="A6" s="2" t="s">
        <v>9</v>
      </c>
      <c r="B6" s="2" t="s">
        <v>8</v>
      </c>
      <c r="C6" s="20" t="s">
        <v>23</v>
      </c>
      <c r="D6" s="6">
        <v>4.6912250518798828</v>
      </c>
      <c r="E6" s="3"/>
      <c r="F6" s="2" t="s">
        <v>47</v>
      </c>
      <c r="G6" s="10" t="s">
        <v>13</v>
      </c>
      <c r="H6" s="10" t="s">
        <v>27</v>
      </c>
      <c r="I6" s="10" t="s">
        <v>23</v>
      </c>
      <c r="J6" s="10" t="s">
        <v>12</v>
      </c>
      <c r="K6" s="11">
        <f t="shared" si="0"/>
        <v>4.8392257690429688</v>
      </c>
      <c r="L6" s="11">
        <f t="array" ref="L6">STDEV(IF($C$2:$C$73=$I6,IF($A$2:$A$73=$G6,$D$2:$D$73,"NA"),"NA"))</f>
        <v>3.5755320926831084E-2</v>
      </c>
      <c r="M6" s="11">
        <f t="shared" si="1"/>
        <v>-8.8748931884765625E-3</v>
      </c>
      <c r="N6" s="12">
        <f t="shared" si="2"/>
        <v>1.0061705671850878</v>
      </c>
    </row>
    <row r="7" spans="1:16" x14ac:dyDescent="0.25">
      <c r="A7" s="2" t="s">
        <v>9</v>
      </c>
      <c r="B7" s="2" t="s">
        <v>8</v>
      </c>
      <c r="C7" s="20" t="s">
        <v>23</v>
      </c>
      <c r="D7" s="6">
        <v>4.7803592681884766</v>
      </c>
      <c r="E7" s="3"/>
      <c r="F7" s="2" t="s">
        <v>48</v>
      </c>
      <c r="G7" s="10" t="s">
        <v>14</v>
      </c>
      <c r="H7" s="10" t="s">
        <v>27</v>
      </c>
      <c r="I7" s="10" t="s">
        <v>23</v>
      </c>
      <c r="J7" s="10" t="s">
        <v>12</v>
      </c>
      <c r="K7" s="11">
        <f t="shared" si="0"/>
        <v>4.7817592620849609</v>
      </c>
      <c r="L7" s="11">
        <f t="array" ref="L7">STDEV(IF($C$2:$C$73=$I7,IF($A$2:$A$73=$G7,$D$2:$D$73,"NA"),"NA"))</f>
        <v>3.4566111767394207E-2</v>
      </c>
      <c r="M7" s="11">
        <f t="shared" si="1"/>
        <v>-6.6341400146484375E-2</v>
      </c>
      <c r="N7" s="12">
        <f t="shared" si="2"/>
        <v>1.047058029046724</v>
      </c>
    </row>
    <row r="8" spans="1:16" x14ac:dyDescent="0.25">
      <c r="A8" s="2" t="s">
        <v>10</v>
      </c>
      <c r="B8" s="2" t="s">
        <v>8</v>
      </c>
      <c r="C8" s="20" t="s">
        <v>23</v>
      </c>
      <c r="D8" s="6">
        <v>4.6858959197998047</v>
      </c>
      <c r="E8" s="3"/>
      <c r="F8" s="2" t="s">
        <v>49</v>
      </c>
      <c r="G8" s="13" t="s">
        <v>15</v>
      </c>
      <c r="H8" s="13" t="s">
        <v>28</v>
      </c>
      <c r="I8" s="13" t="s">
        <v>23</v>
      </c>
      <c r="J8" s="13" t="s">
        <v>8</v>
      </c>
      <c r="K8" s="14">
        <f t="shared" si="0"/>
        <v>5.2852115631103516</v>
      </c>
      <c r="L8" s="14">
        <f t="array" ref="L8">STDEV(IF($C$2:$C$73=$I8,IF($A$2:$A$73=$G8,$D$2:$D$73,"NA"),"NA"))</f>
        <v>2.0068233425349608E-2</v>
      </c>
      <c r="M8" s="14">
        <f t="shared" si="1"/>
        <v>0.43711090087890625</v>
      </c>
      <c r="N8" s="15">
        <f t="shared" si="2"/>
        <v>0.7386122520186873</v>
      </c>
    </row>
    <row r="9" spans="1:16" x14ac:dyDescent="0.25">
      <c r="A9" s="2" t="s">
        <v>10</v>
      </c>
      <c r="B9" s="2" t="s">
        <v>8</v>
      </c>
      <c r="C9" s="20" t="s">
        <v>23</v>
      </c>
      <c r="D9" s="6">
        <v>4.6637992858886719</v>
      </c>
      <c r="E9" s="3"/>
      <c r="F9" s="2" t="s">
        <v>50</v>
      </c>
      <c r="G9" s="13" t="s">
        <v>16</v>
      </c>
      <c r="H9" s="13" t="s">
        <v>28</v>
      </c>
      <c r="I9" s="13" t="s">
        <v>23</v>
      </c>
      <c r="J9" s="13" t="s">
        <v>8</v>
      </c>
      <c r="K9" s="14">
        <f t="shared" si="0"/>
        <v>5.2197386423746748</v>
      </c>
      <c r="L9" s="14">
        <f t="array" ref="L9">STDEV(IF($C$2:$C$73=$I9,IF($A$2:$A$73=$G9,$D$2:$D$73,"NA"),"NA"))</f>
        <v>2.383248582375767E-2</v>
      </c>
      <c r="M9" s="14">
        <f t="shared" si="1"/>
        <v>0.37163798014322946</v>
      </c>
      <c r="N9" s="15">
        <f t="shared" si="2"/>
        <v>0.7729044725874088</v>
      </c>
    </row>
    <row r="10" spans="1:16" x14ac:dyDescent="0.25">
      <c r="A10" s="2" t="s">
        <v>10</v>
      </c>
      <c r="B10" s="2" t="s">
        <v>8</v>
      </c>
      <c r="C10" s="20" t="s">
        <v>23</v>
      </c>
      <c r="D10" s="6">
        <v>4.6453094482421875</v>
      </c>
      <c r="E10" s="3"/>
      <c r="F10" s="2" t="s">
        <v>51</v>
      </c>
      <c r="G10" s="13" t="s">
        <v>17</v>
      </c>
      <c r="H10" s="13" t="s">
        <v>28</v>
      </c>
      <c r="I10" s="13" t="s">
        <v>23</v>
      </c>
      <c r="J10" s="13" t="s">
        <v>8</v>
      </c>
      <c r="K10" s="14">
        <f t="shared" si="0"/>
        <v>5.5580285390218096</v>
      </c>
      <c r="L10" s="14">
        <f t="array" ref="L10">STDEV(IF($C$2:$C$73=$I10,IF($A$2:$A$73=$G10,$D$2:$D$73,"NA"),"NA"))</f>
        <v>3.5143804568685329E-2</v>
      </c>
      <c r="M10" s="14">
        <f t="shared" si="1"/>
        <v>0.70992787679036429</v>
      </c>
      <c r="N10" s="15">
        <f t="shared" si="2"/>
        <v>0.61135070072597431</v>
      </c>
    </row>
    <row r="11" spans="1:16" x14ac:dyDescent="0.25">
      <c r="A11" s="2" t="s">
        <v>11</v>
      </c>
      <c r="B11" s="2" t="s">
        <v>12</v>
      </c>
      <c r="C11" s="20" t="s">
        <v>23</v>
      </c>
      <c r="D11" s="6">
        <v>4.8375911712646484</v>
      </c>
      <c r="E11" s="3"/>
      <c r="F11" s="2" t="s">
        <v>52</v>
      </c>
      <c r="G11" s="13" t="s">
        <v>18</v>
      </c>
      <c r="H11" s="13" t="s">
        <v>28</v>
      </c>
      <c r="I11" s="13" t="s">
        <v>23</v>
      </c>
      <c r="J11" s="13" t="s">
        <v>12</v>
      </c>
      <c r="K11" s="14">
        <f t="shared" si="0"/>
        <v>5.4681644439697266</v>
      </c>
      <c r="L11" s="14">
        <f t="array" ref="L11">STDEV(IF($C$2:$C$73=$I11,IF($A$2:$A$73=$G11,$D$2:$D$73,"NA"),"NA"))</f>
        <v>2.4168207804391949E-2</v>
      </c>
      <c r="M11" s="14">
        <f t="shared" si="1"/>
        <v>0.62006378173828125</v>
      </c>
      <c r="N11" s="15">
        <f t="shared" si="2"/>
        <v>0.65064216210919457</v>
      </c>
    </row>
    <row r="12" spans="1:16" x14ac:dyDescent="0.25">
      <c r="A12" s="2" t="s">
        <v>11</v>
      </c>
      <c r="B12" s="2" t="s">
        <v>12</v>
      </c>
      <c r="C12" s="20" t="s">
        <v>23</v>
      </c>
      <c r="D12" s="6">
        <v>4.7717380523681641</v>
      </c>
      <c r="E12" s="3"/>
      <c r="F12" s="2" t="s">
        <v>53</v>
      </c>
      <c r="G12" s="13" t="s">
        <v>19</v>
      </c>
      <c r="H12" s="13" t="s">
        <v>28</v>
      </c>
      <c r="I12" s="13" t="s">
        <v>23</v>
      </c>
      <c r="J12" s="13" t="s">
        <v>12</v>
      </c>
      <c r="K12" s="14">
        <f t="shared" si="0"/>
        <v>5.2442677815755205</v>
      </c>
      <c r="L12" s="14">
        <f t="array" ref="L12">STDEV(IF($C$2:$C$73=$I12,IF($A$2:$A$73=$G12,$D$2:$D$73,"NA"),"NA"))</f>
        <v>1.4379284184891504E-2</v>
      </c>
      <c r="M12" s="14">
        <f t="shared" si="1"/>
        <v>0.39616711934407522</v>
      </c>
      <c r="N12" s="15">
        <f t="shared" si="2"/>
        <v>0.75987440054195332</v>
      </c>
    </row>
    <row r="13" spans="1:16" x14ac:dyDescent="0.25">
      <c r="A13" s="2" t="s">
        <v>11</v>
      </c>
      <c r="B13" s="2" t="s">
        <v>12</v>
      </c>
      <c r="C13" s="20" t="s">
        <v>23</v>
      </c>
      <c r="D13" s="6">
        <v>4.7749595642089844</v>
      </c>
      <c r="E13" s="3"/>
      <c r="F13" s="2" t="s">
        <v>54</v>
      </c>
      <c r="G13" s="13" t="s">
        <v>20</v>
      </c>
      <c r="H13" s="13" t="s">
        <v>28</v>
      </c>
      <c r="I13" s="13" t="s">
        <v>23</v>
      </c>
      <c r="J13" s="13" t="s">
        <v>12</v>
      </c>
      <c r="K13" s="14">
        <f t="shared" si="0"/>
        <v>4.974376042683919</v>
      </c>
      <c r="L13" s="14">
        <f t="array" ref="L13">STDEV(IF($C$2:$C$73=$I13,IF($A$2:$A$73=$G13,$D$2:$D$73,"NA"),"NA"))</f>
        <v>4.3130256840607194E-2</v>
      </c>
      <c r="M13" s="14">
        <f t="shared" si="1"/>
        <v>0.12627538045247366</v>
      </c>
      <c r="N13" s="15">
        <f t="shared" si="2"/>
        <v>0.91619374566883782</v>
      </c>
    </row>
    <row r="14" spans="1:16" x14ac:dyDescent="0.25">
      <c r="A14" s="2" t="s">
        <v>13</v>
      </c>
      <c r="B14" s="2" t="s">
        <v>12</v>
      </c>
      <c r="C14" s="20" t="s">
        <v>23</v>
      </c>
      <c r="D14" s="6">
        <v>4.7980270385742188</v>
      </c>
      <c r="E14" s="3"/>
      <c r="F14" s="2" t="s">
        <v>43</v>
      </c>
      <c r="G14" s="1" t="s">
        <v>7</v>
      </c>
      <c r="H14" s="1" t="s">
        <v>27</v>
      </c>
      <c r="I14" s="1" t="s">
        <v>24</v>
      </c>
      <c r="J14" s="1" t="s">
        <v>8</v>
      </c>
      <c r="K14" s="4">
        <f>AVERAGEIFS($D$2:$D$73,$A$2:$A$73,$G14,$C$2:$C$73,$I14)</f>
        <v>5.845591227213542</v>
      </c>
      <c r="L14" s="4">
        <f t="array" ref="L14">STDEV(IF($C$2:$C$73=$I14,IF($A$2:$A$73=$G14,$D$2:$D$73,"NA"),"NA"))</f>
        <v>4.6124832488722171E-2</v>
      </c>
      <c r="M14" s="4">
        <f>K14-AVERAGEIFS($K$2:$K$25,$I$2:$I$25,"WT Allele Specific",$H$2:$H$25,"WT")</f>
        <v>0.36573017968071753</v>
      </c>
      <c r="N14" s="5">
        <f t="shared" si="2"/>
        <v>0.7760759864643374</v>
      </c>
      <c r="O14" s="3"/>
      <c r="P14" s="16"/>
    </row>
    <row r="15" spans="1:16" x14ac:dyDescent="0.25">
      <c r="A15" s="2" t="s">
        <v>13</v>
      </c>
      <c r="B15" s="2" t="s">
        <v>12</v>
      </c>
      <c r="C15" s="20" t="s">
        <v>23</v>
      </c>
      <c r="D15" s="6">
        <v>4.8574924468994141</v>
      </c>
      <c r="E15" s="3"/>
      <c r="F15" s="2" t="s">
        <v>44</v>
      </c>
      <c r="G15" s="1" t="s">
        <v>9</v>
      </c>
      <c r="H15" s="1" t="s">
        <v>27</v>
      </c>
      <c r="I15" s="1" t="s">
        <v>24</v>
      </c>
      <c r="J15" s="1" t="s">
        <v>8</v>
      </c>
      <c r="K15" s="4">
        <f t="shared" si="0"/>
        <v>5.500762939453125</v>
      </c>
      <c r="L15" s="4">
        <f t="array" ref="L15">STDEV(IF($C$2:$C$73=$I15,IF($A$2:$A$73=$G15,$D$2:$D$73,"NA"),"NA"))</f>
        <v>9.5616010948837375E-3</v>
      </c>
      <c r="M15" s="4">
        <f t="shared" ref="M15:M25" si="3">K15-AVERAGEIFS($K$2:$K$25,$I$2:$I$25,"WT Allele Specific",$H$2:$H$25,"WT")</f>
        <v>2.0901891920300564E-2</v>
      </c>
      <c r="N15" s="5">
        <f t="shared" si="2"/>
        <v>0.98561635986373353</v>
      </c>
      <c r="O15" s="3"/>
      <c r="P15" s="16"/>
    </row>
    <row r="16" spans="1:16" x14ac:dyDescent="0.25">
      <c r="A16" s="2" t="s">
        <v>13</v>
      </c>
      <c r="B16" s="2" t="s">
        <v>12</v>
      </c>
      <c r="C16" s="20" t="s">
        <v>23</v>
      </c>
      <c r="D16" s="6">
        <v>4.8621578216552734</v>
      </c>
      <c r="E16" s="3"/>
      <c r="F16" s="2" t="s">
        <v>45</v>
      </c>
      <c r="G16" s="1" t="s">
        <v>10</v>
      </c>
      <c r="H16" s="1" t="s">
        <v>27</v>
      </c>
      <c r="I16" s="1" t="s">
        <v>24</v>
      </c>
      <c r="J16" s="1" t="s">
        <v>8</v>
      </c>
      <c r="K16" s="4">
        <f t="shared" si="0"/>
        <v>5.2549972534179688</v>
      </c>
      <c r="L16" s="4">
        <f t="array" ref="L16">STDEV(IF($C$2:$C$73=$I16,IF($A$2:$A$73=$G16,$D$2:$D$73,"NA"),"NA"))</f>
        <v>6.9827267586062098E-3</v>
      </c>
      <c r="M16" s="4">
        <f t="shared" si="3"/>
        <v>-0.22486379411485569</v>
      </c>
      <c r="N16" s="5">
        <f t="shared" si="2"/>
        <v>1.1686669086622543</v>
      </c>
      <c r="O16" s="3"/>
      <c r="P16" s="16"/>
    </row>
    <row r="17" spans="1:16" x14ac:dyDescent="0.25">
      <c r="A17" s="2" t="s">
        <v>14</v>
      </c>
      <c r="B17" s="2" t="s">
        <v>12</v>
      </c>
      <c r="C17" s="20" t="s">
        <v>23</v>
      </c>
      <c r="D17" s="6">
        <v>4.8211879730224609</v>
      </c>
      <c r="E17" s="3"/>
      <c r="F17" s="2" t="s">
        <v>46</v>
      </c>
      <c r="G17" s="1" t="s">
        <v>11</v>
      </c>
      <c r="H17" s="1" t="s">
        <v>27</v>
      </c>
      <c r="I17" s="1" t="s">
        <v>24</v>
      </c>
      <c r="J17" s="1" t="s">
        <v>12</v>
      </c>
      <c r="K17" s="4">
        <f>AVERAGEIFS($D$2:$D$73,$A$2:$A$73,$G17,$C$2:$C$73,$I17)</f>
        <v>5.4605197906494141</v>
      </c>
      <c r="L17" s="4">
        <f t="array" ref="L17">STDEV(IF($C$2:$C$73=$I17,IF($A$2:$A$73=$G17,$D$2:$D$73,"NA"),"NA"))</f>
        <v>2.4723030832542951E-2</v>
      </c>
      <c r="M17" s="4">
        <f t="shared" si="3"/>
        <v>-1.9341256883410374E-2</v>
      </c>
      <c r="N17" s="5">
        <f t="shared" si="2"/>
        <v>1.0134966055583468</v>
      </c>
      <c r="O17" s="3"/>
      <c r="P17" s="16"/>
    </row>
    <row r="18" spans="1:16" x14ac:dyDescent="0.25">
      <c r="A18" s="2" t="s">
        <v>14</v>
      </c>
      <c r="B18" s="2" t="s">
        <v>12</v>
      </c>
      <c r="C18" s="20" t="s">
        <v>23</v>
      </c>
      <c r="D18" s="6">
        <v>4.7566738128662109</v>
      </c>
      <c r="E18" s="3"/>
      <c r="F18" s="2" t="s">
        <v>47</v>
      </c>
      <c r="G18" s="1" t="s">
        <v>13</v>
      </c>
      <c r="H18" s="1" t="s">
        <v>27</v>
      </c>
      <c r="I18" s="1" t="s">
        <v>24</v>
      </c>
      <c r="J18" s="1" t="s">
        <v>12</v>
      </c>
      <c r="K18" s="4">
        <f t="shared" si="0"/>
        <v>5.4004688262939453</v>
      </c>
      <c r="L18" s="4">
        <f t="array" ref="L18">STDEV(IF($C$2:$C$73=$I18,IF($A$2:$A$73=$G18,$D$2:$D$73,"NA"),"NA"))</f>
        <v>5.4602687605127612E-2</v>
      </c>
      <c r="M18" s="4">
        <f t="shared" si="3"/>
        <v>-7.9392221238879124E-2</v>
      </c>
      <c r="N18" s="5">
        <f t="shared" si="2"/>
        <v>1.0565728336438982</v>
      </c>
      <c r="O18" s="3"/>
      <c r="P18" s="16"/>
    </row>
    <row r="19" spans="1:16" x14ac:dyDescent="0.25">
      <c r="A19" s="2" t="s">
        <v>14</v>
      </c>
      <c r="B19" s="2" t="s">
        <v>12</v>
      </c>
      <c r="C19" s="20" t="s">
        <v>23</v>
      </c>
      <c r="D19" s="6">
        <v>4.7674160003662109</v>
      </c>
      <c r="E19" s="3"/>
      <c r="F19" s="2" t="s">
        <v>48</v>
      </c>
      <c r="G19" s="1" t="s">
        <v>14</v>
      </c>
      <c r="H19" s="1" t="s">
        <v>27</v>
      </c>
      <c r="I19" s="1" t="s">
        <v>24</v>
      </c>
      <c r="J19" s="1" t="s">
        <v>12</v>
      </c>
      <c r="K19" s="4">
        <f t="shared" si="0"/>
        <v>5.4168262481689453</v>
      </c>
      <c r="L19" s="4">
        <f t="array" ref="L19">STDEV(IF($C$2:$C$73=$I19,IF($A$2:$A$73=$G19,$D$2:$D$73,"NA"),"NA"))</f>
        <v>2.9703590178017054E-2</v>
      </c>
      <c r="M19" s="4">
        <f t="shared" si="3"/>
        <v>-6.3034799363879124E-2</v>
      </c>
      <c r="N19" s="5">
        <f t="shared" si="2"/>
        <v>1.0446609609119402</v>
      </c>
      <c r="O19" s="3"/>
      <c r="P19" s="16"/>
    </row>
    <row r="20" spans="1:16" x14ac:dyDescent="0.25">
      <c r="A20" s="2" t="s">
        <v>15</v>
      </c>
      <c r="B20" s="2" t="s">
        <v>12</v>
      </c>
      <c r="C20" s="20" t="s">
        <v>23</v>
      </c>
      <c r="D20" s="6">
        <v>5.263397216796875</v>
      </c>
      <c r="E20" s="3"/>
      <c r="F20" s="2" t="s">
        <v>49</v>
      </c>
      <c r="G20" s="7" t="s">
        <v>15</v>
      </c>
      <c r="H20" s="7" t="s">
        <v>28</v>
      </c>
      <c r="I20" s="7" t="s">
        <v>24</v>
      </c>
      <c r="J20" s="7" t="s">
        <v>8</v>
      </c>
      <c r="K20" s="8">
        <f t="shared" si="0"/>
        <v>6.5042336781819658</v>
      </c>
      <c r="L20" s="8">
        <f t="array" ref="L20">STDEV(IF($C$2:$C$73=$I20,IF($A$2:$A$73=$G20,$D$2:$D$73,"NA"),"NA"))</f>
        <v>5.0714936844421181E-2</v>
      </c>
      <c r="M20" s="8">
        <f t="shared" si="3"/>
        <v>1.0243726306491414</v>
      </c>
      <c r="N20" s="9">
        <f>2^-(M20)</f>
        <v>0.49162404007998728</v>
      </c>
      <c r="O20" s="3"/>
      <c r="P20" s="16"/>
    </row>
    <row r="21" spans="1:16" x14ac:dyDescent="0.25">
      <c r="A21" s="2" t="s">
        <v>15</v>
      </c>
      <c r="B21" s="2" t="s">
        <v>8</v>
      </c>
      <c r="C21" s="20" t="s">
        <v>23</v>
      </c>
      <c r="D21" s="6">
        <v>5.2893486022949219</v>
      </c>
      <c r="E21" s="3"/>
      <c r="F21" s="2" t="s">
        <v>50</v>
      </c>
      <c r="G21" s="7" t="s">
        <v>16</v>
      </c>
      <c r="H21" s="7" t="s">
        <v>28</v>
      </c>
      <c r="I21" s="7" t="s">
        <v>24</v>
      </c>
      <c r="J21" s="7" t="s">
        <v>8</v>
      </c>
      <c r="K21" s="8">
        <f t="shared" si="0"/>
        <v>6.4451669057210283</v>
      </c>
      <c r="L21" s="8">
        <f t="array" ref="L21">STDEV(IF($C$2:$C$73=$I21,IF($A$2:$A$73=$G21,$D$2:$D$73,"NA"),"NA"))</f>
        <v>1.6750303259858473E-2</v>
      </c>
      <c r="M21" s="8">
        <f t="shared" si="3"/>
        <v>0.96530585818820391</v>
      </c>
      <c r="N21" s="9">
        <f t="shared" si="2"/>
        <v>0.5121698175761692</v>
      </c>
      <c r="O21" s="3"/>
      <c r="P21" s="16"/>
    </row>
    <row r="22" spans="1:16" x14ac:dyDescent="0.25">
      <c r="A22" s="2" t="s">
        <v>15</v>
      </c>
      <c r="B22" s="2" t="s">
        <v>8</v>
      </c>
      <c r="C22" s="20" t="s">
        <v>23</v>
      </c>
      <c r="D22" s="6">
        <v>5.3028888702392578</v>
      </c>
      <c r="E22" s="3"/>
      <c r="F22" s="2" t="s">
        <v>51</v>
      </c>
      <c r="G22" s="7" t="s">
        <v>17</v>
      </c>
      <c r="H22" s="7" t="s">
        <v>28</v>
      </c>
      <c r="I22" s="7" t="s">
        <v>24</v>
      </c>
      <c r="J22" s="7" t="s">
        <v>8</v>
      </c>
      <c r="K22" s="8">
        <f t="shared" si="0"/>
        <v>6.7811056772867842</v>
      </c>
      <c r="L22" s="8">
        <f t="array" ref="L22">STDEV(IF($C$2:$C$73=$I22,IF($A$2:$A$73=$G22,$D$2:$D$73,"NA"),"NA"))</f>
        <v>2.6249479700104442E-2</v>
      </c>
      <c r="M22" s="8">
        <f t="shared" si="3"/>
        <v>1.3012446297539597</v>
      </c>
      <c r="N22" s="9">
        <f t="shared" si="2"/>
        <v>0.40577597948452404</v>
      </c>
      <c r="O22" s="3"/>
      <c r="P22" s="16"/>
    </row>
    <row r="23" spans="1:16" x14ac:dyDescent="0.25">
      <c r="A23" s="2" t="s">
        <v>16</v>
      </c>
      <c r="B23" s="2" t="s">
        <v>8</v>
      </c>
      <c r="C23" s="20" t="s">
        <v>23</v>
      </c>
      <c r="D23" s="6">
        <v>5.2467365264892578</v>
      </c>
      <c r="E23" s="3"/>
      <c r="F23" s="2" t="s">
        <v>52</v>
      </c>
      <c r="G23" s="7" t="s">
        <v>18</v>
      </c>
      <c r="H23" s="7" t="s">
        <v>28</v>
      </c>
      <c r="I23" s="7" t="s">
        <v>24</v>
      </c>
      <c r="J23" s="7" t="s">
        <v>12</v>
      </c>
      <c r="K23" s="8">
        <f t="shared" si="0"/>
        <v>6.5151691436767578</v>
      </c>
      <c r="L23" s="8">
        <f t="array" ref="L23">STDEV(IF($C$2:$C$73=$I23,IF($A$2:$A$73=$G23,$D$2:$D$73,"NA"),"NA"))</f>
        <v>4.7589537619063225E-2</v>
      </c>
      <c r="M23" s="8">
        <f t="shared" si="3"/>
        <v>1.0353080961439334</v>
      </c>
      <c r="N23" s="9">
        <f t="shared" si="2"/>
        <v>0.48791167280915976</v>
      </c>
      <c r="O23" s="3"/>
      <c r="P23" s="16"/>
    </row>
    <row r="24" spans="1:16" x14ac:dyDescent="0.25">
      <c r="A24" s="2" t="s">
        <v>16</v>
      </c>
      <c r="B24" s="2" t="s">
        <v>8</v>
      </c>
      <c r="C24" s="20" t="s">
        <v>23</v>
      </c>
      <c r="D24" s="6">
        <v>5.2108573913574219</v>
      </c>
      <c r="E24" s="3"/>
      <c r="F24" s="2" t="s">
        <v>53</v>
      </c>
      <c r="G24" s="7" t="s">
        <v>19</v>
      </c>
      <c r="H24" s="7" t="s">
        <v>28</v>
      </c>
      <c r="I24" s="7" t="s">
        <v>24</v>
      </c>
      <c r="J24" s="7" t="s">
        <v>12</v>
      </c>
      <c r="K24" s="8">
        <f t="shared" si="0"/>
        <v>6.3679052988688154</v>
      </c>
      <c r="L24" s="8">
        <f t="array" ref="L24">STDEV(IF($C$2:$C$73=$I24,IF($A$2:$A$73=$G24,$D$2:$D$73,"NA"),"NA"))</f>
        <v>3.2263423279606719E-2</v>
      </c>
      <c r="M24" s="8">
        <f t="shared" si="3"/>
        <v>0.88804425133599096</v>
      </c>
      <c r="N24" s="9">
        <f t="shared" si="2"/>
        <v>0.54034612689690786</v>
      </c>
      <c r="O24" s="3"/>
      <c r="P24" s="16"/>
    </row>
    <row r="25" spans="1:16" x14ac:dyDescent="0.25">
      <c r="A25" s="2" t="s">
        <v>16</v>
      </c>
      <c r="B25" s="2" t="s">
        <v>8</v>
      </c>
      <c r="C25" s="20" t="s">
        <v>23</v>
      </c>
      <c r="D25" s="6">
        <v>5.2016220092773438</v>
      </c>
      <c r="E25" s="3"/>
      <c r="F25" s="2" t="s">
        <v>54</v>
      </c>
      <c r="G25" s="7" t="s">
        <v>20</v>
      </c>
      <c r="H25" s="7" t="s">
        <v>28</v>
      </c>
      <c r="I25" s="7" t="s">
        <v>24</v>
      </c>
      <c r="J25" s="7" t="s">
        <v>12</v>
      </c>
      <c r="K25" s="8">
        <f t="shared" si="0"/>
        <v>6.2092444101969404</v>
      </c>
      <c r="L25" s="8">
        <f t="array" ref="L25">STDEV(IF($C$2:$C$73=$I25,IF($A$2:$A$73=$G25,$D$2:$D$73,"NA"),"NA"))</f>
        <v>2.4299797070446955E-2</v>
      </c>
      <c r="M25" s="8">
        <f t="shared" si="3"/>
        <v>0.72938336266411596</v>
      </c>
      <c r="N25" s="9">
        <f t="shared" si="2"/>
        <v>0.60316166237553459</v>
      </c>
      <c r="O25" s="3"/>
      <c r="P25" s="16"/>
    </row>
    <row r="26" spans="1:16" x14ac:dyDescent="0.25">
      <c r="A26" s="2" t="s">
        <v>17</v>
      </c>
      <c r="B26" s="2" t="s">
        <v>8</v>
      </c>
      <c r="C26" s="20" t="s">
        <v>23</v>
      </c>
      <c r="D26" s="6">
        <v>5.5968761444091797</v>
      </c>
      <c r="E26" s="3"/>
    </row>
    <row r="27" spans="1:16" x14ac:dyDescent="0.25">
      <c r="A27" s="2" t="s">
        <v>17</v>
      </c>
      <c r="B27" s="2" t="s">
        <v>8</v>
      </c>
      <c r="C27" s="20" t="s">
        <v>23</v>
      </c>
      <c r="D27" s="6">
        <v>5.5487651824951172</v>
      </c>
      <c r="E27" s="3"/>
    </row>
    <row r="28" spans="1:16" x14ac:dyDescent="0.25">
      <c r="A28" s="2" t="s">
        <v>17</v>
      </c>
      <c r="B28" s="2" t="s">
        <v>8</v>
      </c>
      <c r="C28" s="20" t="s">
        <v>23</v>
      </c>
      <c r="D28" s="6">
        <v>5.5284442901611328</v>
      </c>
      <c r="E28" s="3"/>
    </row>
    <row r="29" spans="1:16" x14ac:dyDescent="0.25">
      <c r="A29" s="2" t="s">
        <v>18</v>
      </c>
      <c r="B29" s="2" t="s">
        <v>8</v>
      </c>
      <c r="C29" s="20" t="s">
        <v>23</v>
      </c>
      <c r="D29" s="6">
        <v>5.4404373168945313</v>
      </c>
      <c r="E29" s="3"/>
    </row>
    <row r="30" spans="1:16" x14ac:dyDescent="0.25">
      <c r="A30" s="2" t="s">
        <v>18</v>
      </c>
      <c r="B30" s="2" t="s">
        <v>12</v>
      </c>
      <c r="C30" s="20" t="s">
        <v>23</v>
      </c>
      <c r="D30" s="6">
        <v>5.4847679138183594</v>
      </c>
      <c r="E30" s="3"/>
    </row>
    <row r="31" spans="1:16" x14ac:dyDescent="0.25">
      <c r="A31" s="2" t="s">
        <v>18</v>
      </c>
      <c r="B31" s="2" t="s">
        <v>12</v>
      </c>
      <c r="C31" s="20" t="s">
        <v>23</v>
      </c>
      <c r="D31" s="6">
        <v>5.4792881011962891</v>
      </c>
      <c r="E31" s="3"/>
    </row>
    <row r="32" spans="1:16" x14ac:dyDescent="0.25">
      <c r="A32" s="2" t="s">
        <v>19</v>
      </c>
      <c r="B32" s="2" t="s">
        <v>12</v>
      </c>
      <c r="C32" s="20" t="s">
        <v>23</v>
      </c>
      <c r="D32" s="6">
        <v>5.2346630096435547</v>
      </c>
      <c r="E32" s="3"/>
    </row>
    <row r="33" spans="1:16" x14ac:dyDescent="0.25">
      <c r="A33" s="2" t="s">
        <v>19</v>
      </c>
      <c r="B33" s="2" t="s">
        <v>12</v>
      </c>
      <c r="C33" s="20" t="s">
        <v>23</v>
      </c>
      <c r="D33" s="6">
        <v>5.2607994079589844</v>
      </c>
      <c r="E33" s="3"/>
    </row>
    <row r="34" spans="1:16" x14ac:dyDescent="0.25">
      <c r="A34" s="2" t="s">
        <v>19</v>
      </c>
      <c r="B34" s="2" t="s">
        <v>12</v>
      </c>
      <c r="C34" s="20" t="s">
        <v>23</v>
      </c>
      <c r="D34" s="6">
        <v>5.2373409271240234</v>
      </c>
      <c r="E34" s="3"/>
    </row>
    <row r="35" spans="1:16" x14ac:dyDescent="0.25">
      <c r="A35" s="2" t="s">
        <v>20</v>
      </c>
      <c r="B35" s="2" t="s">
        <v>12</v>
      </c>
      <c r="C35" s="20" t="s">
        <v>23</v>
      </c>
      <c r="D35" s="6">
        <v>4.9682331085205078</v>
      </c>
      <c r="E35" s="3"/>
    </row>
    <row r="36" spans="1:16" x14ac:dyDescent="0.25">
      <c r="A36" s="2" t="s">
        <v>20</v>
      </c>
      <c r="B36" s="2" t="s">
        <v>12</v>
      </c>
      <c r="C36" s="20" t="s">
        <v>23</v>
      </c>
      <c r="D36" s="6">
        <v>4.9346466064453125</v>
      </c>
      <c r="E36" s="3"/>
    </row>
    <row r="37" spans="1:16" x14ac:dyDescent="0.25">
      <c r="A37" s="2" t="s">
        <v>20</v>
      </c>
      <c r="B37" s="2" t="s">
        <v>12</v>
      </c>
      <c r="C37" s="20" t="s">
        <v>23</v>
      </c>
      <c r="D37" s="6">
        <v>5.0202484130859375</v>
      </c>
      <c r="E37" s="3"/>
    </row>
    <row r="38" spans="1:16" x14ac:dyDescent="0.25">
      <c r="A38" s="2" t="s">
        <v>7</v>
      </c>
      <c r="B38" s="2" t="s">
        <v>8</v>
      </c>
      <c r="C38" s="21" t="s">
        <v>24</v>
      </c>
      <c r="D38" s="4">
        <v>5.7987308502197266</v>
      </c>
      <c r="E38" s="3"/>
    </row>
    <row r="39" spans="1:16" x14ac:dyDescent="0.25">
      <c r="A39" s="2" t="s">
        <v>7</v>
      </c>
      <c r="B39" s="2" t="s">
        <v>8</v>
      </c>
      <c r="C39" s="21" t="s">
        <v>24</v>
      </c>
      <c r="D39" s="4">
        <v>5.8470993041992188</v>
      </c>
      <c r="E39" s="3"/>
    </row>
    <row r="40" spans="1:16" x14ac:dyDescent="0.25">
      <c r="A40" s="2" t="s">
        <v>7</v>
      </c>
      <c r="B40" s="2" t="s">
        <v>8</v>
      </c>
      <c r="C40" s="21" t="s">
        <v>24</v>
      </c>
      <c r="D40" s="4">
        <v>5.8909435272216797</v>
      </c>
      <c r="E40" s="3"/>
      <c r="P40" t="s">
        <v>21</v>
      </c>
    </row>
    <row r="41" spans="1:16" x14ac:dyDescent="0.25">
      <c r="A41" s="2" t="s">
        <v>9</v>
      </c>
      <c r="B41" s="2" t="s">
        <v>8</v>
      </c>
      <c r="C41" s="21" t="s">
        <v>24</v>
      </c>
      <c r="D41" s="4">
        <v>5.5117549896240234</v>
      </c>
      <c r="E41" s="3"/>
      <c r="P41" s="3"/>
    </row>
    <row r="42" spans="1:16" x14ac:dyDescent="0.25">
      <c r="A42" s="2" t="s">
        <v>9</v>
      </c>
      <c r="B42" s="2" t="s">
        <v>8</v>
      </c>
      <c r="C42" s="21" t="s">
        <v>24</v>
      </c>
      <c r="D42" s="4">
        <v>5.4943695068359375</v>
      </c>
      <c r="E42" s="3"/>
    </row>
    <row r="43" spans="1:16" x14ac:dyDescent="0.25">
      <c r="A43" s="2" t="s">
        <v>9</v>
      </c>
      <c r="B43" s="2" t="s">
        <v>8</v>
      </c>
      <c r="C43" s="21" t="s">
        <v>24</v>
      </c>
      <c r="D43" s="4">
        <v>5.4961643218994141</v>
      </c>
      <c r="E43" s="3"/>
      <c r="P43" s="3"/>
    </row>
    <row r="44" spans="1:16" x14ac:dyDescent="0.25">
      <c r="A44" s="2" t="s">
        <v>10</v>
      </c>
      <c r="B44" s="2" t="s">
        <v>8</v>
      </c>
      <c r="C44" s="21" t="s">
        <v>24</v>
      </c>
      <c r="D44" s="4">
        <v>5.2591133117675781</v>
      </c>
      <c r="E44" s="3"/>
    </row>
    <row r="45" spans="1:16" x14ac:dyDescent="0.25">
      <c r="A45" s="2" t="s">
        <v>10</v>
      </c>
      <c r="B45" s="2" t="s">
        <v>8</v>
      </c>
      <c r="C45" s="21" t="s">
        <v>24</v>
      </c>
      <c r="D45" s="4">
        <v>5.2469348907470703</v>
      </c>
      <c r="E45" s="3"/>
      <c r="P45" s="3"/>
    </row>
    <row r="46" spans="1:16" x14ac:dyDescent="0.25">
      <c r="A46" s="2" t="s">
        <v>10</v>
      </c>
      <c r="B46" s="2" t="s">
        <v>8</v>
      </c>
      <c r="C46" s="21" t="s">
        <v>24</v>
      </c>
      <c r="D46" s="4">
        <v>5.2589435577392578</v>
      </c>
      <c r="E46" s="3"/>
    </row>
    <row r="47" spans="1:16" x14ac:dyDescent="0.25">
      <c r="A47" s="2" t="s">
        <v>11</v>
      </c>
      <c r="B47" s="2" t="s">
        <v>12</v>
      </c>
      <c r="C47" s="21" t="s">
        <v>24</v>
      </c>
      <c r="D47" s="4">
        <v>5.4679927825927734</v>
      </c>
      <c r="E47" s="3"/>
      <c r="P47" s="3"/>
    </row>
    <row r="48" spans="1:16" x14ac:dyDescent="0.25">
      <c r="A48" s="2" t="s">
        <v>11</v>
      </c>
      <c r="B48" s="2" t="s">
        <v>12</v>
      </c>
      <c r="C48" s="21" t="s">
        <v>24</v>
      </c>
      <c r="D48" s="4">
        <v>5.43292236328125</v>
      </c>
      <c r="E48" s="3"/>
    </row>
    <row r="49" spans="1:16" x14ac:dyDescent="0.25">
      <c r="A49" s="2" t="s">
        <v>11</v>
      </c>
      <c r="B49" s="2" t="s">
        <v>12</v>
      </c>
      <c r="C49" s="21" t="s">
        <v>24</v>
      </c>
      <c r="D49" s="4">
        <v>5.4806442260742188</v>
      </c>
      <c r="E49" s="3"/>
      <c r="P49" s="3"/>
    </row>
    <row r="50" spans="1:16" x14ac:dyDescent="0.25">
      <c r="A50" s="2" t="s">
        <v>13</v>
      </c>
      <c r="B50" s="2" t="s">
        <v>12</v>
      </c>
      <c r="C50" s="21" t="s">
        <v>24</v>
      </c>
      <c r="D50" s="4">
        <v>5.3476428985595703</v>
      </c>
      <c r="E50" s="3"/>
    </row>
    <row r="51" spans="1:16" x14ac:dyDescent="0.25">
      <c r="A51" s="2" t="s">
        <v>13</v>
      </c>
      <c r="B51" s="2" t="s">
        <v>12</v>
      </c>
      <c r="C51" s="21" t="s">
        <v>24</v>
      </c>
      <c r="D51" s="4">
        <v>5.3970737457275391</v>
      </c>
      <c r="E51" s="3"/>
      <c r="P51" s="3"/>
    </row>
    <row r="52" spans="1:16" x14ac:dyDescent="0.25">
      <c r="A52" s="2" t="s">
        <v>13</v>
      </c>
      <c r="B52" s="2" t="s">
        <v>12</v>
      </c>
      <c r="C52" s="21" t="s">
        <v>24</v>
      </c>
      <c r="D52" s="4">
        <v>5.4566898345947266</v>
      </c>
      <c r="E52" s="3"/>
    </row>
    <row r="53" spans="1:16" x14ac:dyDescent="0.25">
      <c r="A53" s="2" t="s">
        <v>14</v>
      </c>
      <c r="B53" s="2" t="s">
        <v>12</v>
      </c>
      <c r="C53" s="21" t="s">
        <v>24</v>
      </c>
      <c r="D53" s="4">
        <v>5.3843441009521484</v>
      </c>
      <c r="E53" s="3"/>
      <c r="P53" s="3"/>
    </row>
    <row r="54" spans="1:16" x14ac:dyDescent="0.25">
      <c r="A54" s="2" t="s">
        <v>14</v>
      </c>
      <c r="B54" s="2" t="s">
        <v>12</v>
      </c>
      <c r="C54" s="21" t="s">
        <v>24</v>
      </c>
      <c r="D54" s="4">
        <v>5.4426059722900391</v>
      </c>
      <c r="E54" s="3"/>
    </row>
    <row r="55" spans="1:16" x14ac:dyDescent="0.25">
      <c r="A55" s="2" t="s">
        <v>14</v>
      </c>
      <c r="B55" s="2" t="s">
        <v>12</v>
      </c>
      <c r="C55" s="21" t="s">
        <v>24</v>
      </c>
      <c r="D55" s="4">
        <v>5.4235286712646484</v>
      </c>
      <c r="E55" s="3"/>
      <c r="P55" s="3"/>
    </row>
    <row r="56" spans="1:16" x14ac:dyDescent="0.25">
      <c r="A56" s="2" t="s">
        <v>15</v>
      </c>
      <c r="B56" s="2" t="s">
        <v>12</v>
      </c>
      <c r="C56" s="21" t="s">
        <v>24</v>
      </c>
      <c r="D56" s="4">
        <v>6.4515933990478516</v>
      </c>
      <c r="E56" s="3"/>
    </row>
    <row r="57" spans="1:16" x14ac:dyDescent="0.25">
      <c r="A57" s="2" t="s">
        <v>15</v>
      </c>
      <c r="B57" s="2" t="s">
        <v>8</v>
      </c>
      <c r="C57" s="21" t="s">
        <v>24</v>
      </c>
      <c r="D57" s="4">
        <v>6.5083332061767578</v>
      </c>
      <c r="E57" s="3"/>
      <c r="P57" s="3"/>
    </row>
    <row r="58" spans="1:16" x14ac:dyDescent="0.25">
      <c r="A58" s="2" t="s">
        <v>15</v>
      </c>
      <c r="B58" s="2" t="s">
        <v>8</v>
      </c>
      <c r="C58" s="21" t="s">
        <v>24</v>
      </c>
      <c r="D58" s="4">
        <v>6.5527744293212891</v>
      </c>
      <c r="E58" s="3"/>
    </row>
    <row r="59" spans="1:16" x14ac:dyDescent="0.25">
      <c r="A59" s="2" t="s">
        <v>16</v>
      </c>
      <c r="B59" s="2" t="s">
        <v>8</v>
      </c>
      <c r="C59" s="21" t="s">
        <v>24</v>
      </c>
      <c r="D59" s="4">
        <v>6.4606189727783203</v>
      </c>
      <c r="E59" s="3"/>
      <c r="P59" s="3"/>
    </row>
    <row r="60" spans="1:16" x14ac:dyDescent="0.25">
      <c r="A60" s="2" t="s">
        <v>16</v>
      </c>
      <c r="B60" s="2" t="s">
        <v>8</v>
      </c>
      <c r="C60" s="21" t="s">
        <v>24</v>
      </c>
      <c r="D60" s="4">
        <v>6.4273662567138672</v>
      </c>
      <c r="E60" s="3"/>
    </row>
    <row r="61" spans="1:16" x14ac:dyDescent="0.25">
      <c r="A61" s="2" t="s">
        <v>16</v>
      </c>
      <c r="B61" s="2" t="s">
        <v>8</v>
      </c>
      <c r="C61" s="21" t="s">
        <v>24</v>
      </c>
      <c r="D61" s="4">
        <v>6.4475154876708984</v>
      </c>
      <c r="E61" s="3"/>
      <c r="P61" s="3"/>
    </row>
    <row r="62" spans="1:16" x14ac:dyDescent="0.25">
      <c r="A62" s="2" t="s">
        <v>17</v>
      </c>
      <c r="B62" s="2" t="s">
        <v>8</v>
      </c>
      <c r="C62" s="21" t="s">
        <v>24</v>
      </c>
      <c r="D62" s="4">
        <v>6.7511348724365234</v>
      </c>
      <c r="E62" s="3"/>
    </row>
    <row r="63" spans="1:16" x14ac:dyDescent="0.25">
      <c r="A63" s="2" t="s">
        <v>17</v>
      </c>
      <c r="B63" s="2" t="s">
        <v>8</v>
      </c>
      <c r="C63" s="21" t="s">
        <v>24</v>
      </c>
      <c r="D63" s="4">
        <v>6.7921733856201172</v>
      </c>
      <c r="E63" s="3"/>
      <c r="P63" s="3"/>
    </row>
    <row r="64" spans="1:16" x14ac:dyDescent="0.25">
      <c r="A64" s="2" t="s">
        <v>17</v>
      </c>
      <c r="B64" s="2" t="s">
        <v>8</v>
      </c>
      <c r="C64" s="21" t="s">
        <v>24</v>
      </c>
      <c r="D64" s="4">
        <v>6.8000087738037109</v>
      </c>
      <c r="E64" s="3"/>
    </row>
    <row r="65" spans="1:16" x14ac:dyDescent="0.25">
      <c r="A65" s="2" t="s">
        <v>18</v>
      </c>
      <c r="B65" s="2" t="s">
        <v>8</v>
      </c>
      <c r="C65" s="21" t="s">
        <v>24</v>
      </c>
      <c r="D65" s="4">
        <v>6.4647617340087891</v>
      </c>
      <c r="E65" s="3"/>
      <c r="P65" s="3"/>
    </row>
    <row r="66" spans="1:16" x14ac:dyDescent="0.25">
      <c r="A66" s="2" t="s">
        <v>18</v>
      </c>
      <c r="B66" s="2" t="s">
        <v>12</v>
      </c>
      <c r="C66" s="21" t="s">
        <v>24</v>
      </c>
      <c r="D66" s="4">
        <v>6.5593223571777344</v>
      </c>
      <c r="E66" s="3"/>
    </row>
    <row r="67" spans="1:16" x14ac:dyDescent="0.25">
      <c r="A67" s="2" t="s">
        <v>18</v>
      </c>
      <c r="B67" s="2" t="s">
        <v>12</v>
      </c>
      <c r="C67" s="21" t="s">
        <v>24</v>
      </c>
      <c r="D67" s="4">
        <v>6.52142333984375</v>
      </c>
      <c r="E67" s="3"/>
      <c r="P67" s="3"/>
    </row>
    <row r="68" spans="1:16" x14ac:dyDescent="0.25">
      <c r="A68" s="2" t="s">
        <v>19</v>
      </c>
      <c r="B68" s="2" t="s">
        <v>12</v>
      </c>
      <c r="C68" s="21" t="s">
        <v>24</v>
      </c>
      <c r="D68" s="4">
        <v>6.3624725341796875</v>
      </c>
      <c r="E68" s="3"/>
    </row>
    <row r="69" spans="1:16" x14ac:dyDescent="0.25">
      <c r="A69" s="2" t="s">
        <v>19</v>
      </c>
      <c r="B69" s="2" t="s">
        <v>12</v>
      </c>
      <c r="C69" s="21" t="s">
        <v>24</v>
      </c>
      <c r="D69" s="4">
        <v>6.4025402069091797</v>
      </c>
      <c r="E69" s="3"/>
      <c r="P69" s="3"/>
    </row>
    <row r="70" spans="1:16" x14ac:dyDescent="0.25">
      <c r="A70" s="2" t="s">
        <v>19</v>
      </c>
      <c r="B70" s="2" t="s">
        <v>12</v>
      </c>
      <c r="C70" s="21" t="s">
        <v>24</v>
      </c>
      <c r="D70" s="4">
        <v>6.3387031555175781</v>
      </c>
      <c r="E70" s="3"/>
    </row>
    <row r="71" spans="1:16" x14ac:dyDescent="0.25">
      <c r="A71" s="2" t="s">
        <v>20</v>
      </c>
      <c r="B71" s="2" t="s">
        <v>12</v>
      </c>
      <c r="C71" s="21" t="s">
        <v>24</v>
      </c>
      <c r="D71" s="4">
        <v>6.2303047180175781</v>
      </c>
      <c r="E71" s="3"/>
      <c r="P71" s="3"/>
    </row>
    <row r="72" spans="1:16" x14ac:dyDescent="0.25">
      <c r="A72" s="2" t="s">
        <v>20</v>
      </c>
      <c r="B72" s="2" t="s">
        <v>12</v>
      </c>
      <c r="C72" s="21" t="s">
        <v>24</v>
      </c>
      <c r="D72" s="4">
        <v>6.1826572418212891</v>
      </c>
      <c r="E72" s="3"/>
    </row>
    <row r="73" spans="1:16" x14ac:dyDescent="0.25">
      <c r="A73" s="2" t="s">
        <v>20</v>
      </c>
      <c r="B73" s="2" t="s">
        <v>12</v>
      </c>
      <c r="C73" s="21" t="s">
        <v>24</v>
      </c>
      <c r="D73" s="4">
        <v>6.2147712707519531</v>
      </c>
      <c r="E73" s="3"/>
      <c r="P73" s="3"/>
    </row>
    <row r="75" spans="1:16" x14ac:dyDescent="0.25">
      <c r="P75" s="3"/>
    </row>
    <row r="77" spans="1:16" x14ac:dyDescent="0.25">
      <c r="P77" s="3"/>
    </row>
    <row r="79" spans="1:16" x14ac:dyDescent="0.25">
      <c r="P79" s="3"/>
    </row>
    <row r="81" spans="16:16" x14ac:dyDescent="0.25">
      <c r="P81" s="3"/>
    </row>
    <row r="83" spans="16:16" x14ac:dyDescent="0.25">
      <c r="P83" s="3"/>
    </row>
    <row r="85" spans="16:16" x14ac:dyDescent="0.25">
      <c r="P85" s="3"/>
    </row>
    <row r="87" spans="16:16" x14ac:dyDescent="0.25">
      <c r="P87" s="3"/>
    </row>
    <row r="89" spans="16:16" x14ac:dyDescent="0.25">
      <c r="P89" s="3"/>
    </row>
  </sheetData>
  <pageMargins left="0.7" right="0.7" top="0.75" bottom="0.75" header="0.3" footer="0.3"/>
  <pageSetup paperSize="261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145"/>
  <sheetViews>
    <sheetView topLeftCell="D1" zoomScale="115" zoomScaleNormal="115" workbookViewId="0">
      <selection activeCell="J28" sqref="J28"/>
    </sheetView>
  </sheetViews>
  <sheetFormatPr defaultRowHeight="15" x14ac:dyDescent="0.25"/>
  <cols>
    <col min="1" max="1" width="7.28515625" bestFit="1" customWidth="1"/>
    <col min="2" max="2" width="18.28515625" bestFit="1" customWidth="1"/>
    <col min="3" max="3" width="25.5703125" bestFit="1" customWidth="1"/>
    <col min="4" max="4" width="7.28515625" bestFit="1" customWidth="1"/>
    <col min="5" max="5" width="19" bestFit="1" customWidth="1"/>
    <col min="7" max="7" width="9.7109375" bestFit="1" customWidth="1"/>
    <col min="8" max="8" width="18.28515625" bestFit="1" customWidth="1"/>
    <col min="9" max="9" width="9.7109375" customWidth="1"/>
    <col min="10" max="10" width="17" bestFit="1" customWidth="1"/>
    <col min="11" max="11" width="17.7109375" bestFit="1" customWidth="1"/>
    <col min="12" max="12" width="11.85546875" bestFit="1" customWidth="1"/>
    <col min="13" max="13" width="12.42578125" bestFit="1" customWidth="1"/>
    <col min="15" max="15" width="9.7109375" bestFit="1" customWidth="1"/>
    <col min="16" max="16" width="18.28515625" bestFit="1" customWidth="1"/>
    <col min="17" max="17" width="17" bestFit="1" customWidth="1"/>
    <col min="18" max="18" width="13.42578125" bestFit="1" customWidth="1"/>
  </cols>
  <sheetData>
    <row r="1" spans="1:18" x14ac:dyDescent="0.25">
      <c r="A1" s="2" t="s">
        <v>29</v>
      </c>
      <c r="B1" s="2" t="s">
        <v>25</v>
      </c>
      <c r="C1" s="2" t="s">
        <v>30</v>
      </c>
      <c r="D1" s="2" t="s">
        <v>31</v>
      </c>
      <c r="E1" s="2" t="s">
        <v>32</v>
      </c>
      <c r="G1" s="2" t="s">
        <v>29</v>
      </c>
      <c r="H1" s="2" t="s">
        <v>25</v>
      </c>
      <c r="I1" s="2" t="s">
        <v>26</v>
      </c>
      <c r="J1" s="2" t="s">
        <v>33</v>
      </c>
      <c r="K1" s="2" t="s">
        <v>34</v>
      </c>
      <c r="L1" s="2" t="s">
        <v>35</v>
      </c>
      <c r="M1" s="2" t="s">
        <v>36</v>
      </c>
      <c r="O1" s="2" t="s">
        <v>26</v>
      </c>
      <c r="P1" s="2" t="s">
        <v>25</v>
      </c>
      <c r="Q1" s="2" t="s">
        <v>33</v>
      </c>
      <c r="R1" s="2" t="s">
        <v>37</v>
      </c>
    </row>
    <row r="2" spans="1:18" x14ac:dyDescent="0.25">
      <c r="A2" s="2" t="s">
        <v>7</v>
      </c>
      <c r="B2" s="2" t="s">
        <v>23</v>
      </c>
      <c r="C2" s="2">
        <v>1</v>
      </c>
      <c r="D2" s="17" t="s">
        <v>38</v>
      </c>
      <c r="E2" s="6">
        <v>20.239780426025391</v>
      </c>
      <c r="G2" s="2" t="s">
        <v>7</v>
      </c>
      <c r="H2" s="2" t="s">
        <v>23</v>
      </c>
      <c r="I2" s="2" t="s">
        <v>27</v>
      </c>
      <c r="J2" s="18">
        <f>AVERAGEIFS($E$2:$E$145,$A$2:$A$145,$G2,$D$2:$D$145,"Kcnq2",$B$2:$B$145,$H2)</f>
        <v>25.528671264648438</v>
      </c>
      <c r="K2" s="18">
        <f>AVERAGEIFS($E$2:$E$145,$A$2:$A$145,$G2,$D$2:$D$145,"Gapdh",$B$2:$B$145,$H2)</f>
        <v>20.248228073120117</v>
      </c>
      <c r="L2" s="18">
        <f t="array" ref="L2">STDEV(IF($A$2:$A$145=$G2,IF($D$2:$D$145="Kcnq2",IF($B$2:$B$145="Non-Allele Specific",$E$2:$E$145,"NA"),"NA"),"NA"))</f>
        <v>1.1149526141389298E-2</v>
      </c>
      <c r="M2" s="18">
        <f t="array" ref="M2">STDEV(IF($A$2:$A$168=$G2,IF($D$2:$D$168="Gapdh",IF($B$2:$B$145="Non-Allele Specific",$E$2:$E$145,"NA"),"NA"),"NA"))</f>
        <v>2.660049858734595E-2</v>
      </c>
      <c r="O2" s="2" t="s">
        <v>27</v>
      </c>
      <c r="P2" s="2" t="s">
        <v>23</v>
      </c>
      <c r="Q2" s="18">
        <f>AVERAGEIFS($J$2:$J$25,$I$2:$I$25,$O2,$H$2:$H$25,$P2)</f>
        <v>25.20459206899007</v>
      </c>
      <c r="R2" s="18">
        <f t="array" ref="R2">STDEV(IF($I$2:$I$25=$O2,IF($H$2:$H$25=$P2,$J$2:$J$25,"NA"),"NA"))/SQRT(6)</f>
        <v>9.2842703536458779E-2</v>
      </c>
    </row>
    <row r="3" spans="1:18" x14ac:dyDescent="0.25">
      <c r="A3" s="2" t="s">
        <v>7</v>
      </c>
      <c r="B3" s="2" t="s">
        <v>23</v>
      </c>
      <c r="C3" s="2">
        <v>2</v>
      </c>
      <c r="D3" s="17" t="s">
        <v>39</v>
      </c>
      <c r="E3" s="6">
        <v>25.531990051269531</v>
      </c>
      <c r="G3" s="2" t="s">
        <v>9</v>
      </c>
      <c r="H3" s="2" t="s">
        <v>23</v>
      </c>
      <c r="I3" s="2" t="s">
        <v>27</v>
      </c>
      <c r="J3" s="18">
        <f t="shared" ref="J3:J25" si="0">AVERAGEIFS($E$2:$E$145,$A$2:$A$145,$G3,$D$2:$D$145,"Kcnq2",$B$2:$B$145,$H3)</f>
        <v>25.133637110392254</v>
      </c>
      <c r="K3" s="18">
        <f t="shared" ref="K3:K25" si="1">AVERAGEIFS($E$2:$E$145,$A$2:$A$145,$G3,$D$2:$D$145,"Gapdh",$B$2:$B$145,$H3)</f>
        <v>20.406225840250652</v>
      </c>
      <c r="L3" s="18">
        <f t="array" ref="L3">STDEV(IF($A$2:$A$145=$G3,IF($D$2:$D$145="Kcnq2",IF($B$2:$B$145="Non-Allele Specific",$E$2:$E$145,"NA"),"NA"),"NA"))</f>
        <v>4.7057816386623381E-2</v>
      </c>
      <c r="M3" s="18">
        <f t="array" ref="M3">STDEV(IF($A$2:$A$168=$G3,IF($D$2:$D$168="Gapdh",IF($B$2:$B$145="Non-Allele Specific",$E$2:$E$145,"NA"),"NA"),"NA"))</f>
        <v>2.9454834683658691E-2</v>
      </c>
      <c r="O3" s="2" t="s">
        <v>28</v>
      </c>
      <c r="P3" s="2" t="s">
        <v>23</v>
      </c>
      <c r="Q3" s="18">
        <f>AVERAGEIFS($J$2:$J$25,$I$2:$I$25,$O3,$H$2:$H$25,$P3)</f>
        <v>25.469866646660702</v>
      </c>
      <c r="R3" s="18">
        <f t="array" ref="R3">STDEV(IF($I$2:$I$25=$O3,IF($H$2:$H$25=$P3,$J$2:$J$25,"NA"),"NA"))/SQRT(6)</f>
        <v>9.8606826469534115E-2</v>
      </c>
    </row>
    <row r="4" spans="1:18" x14ac:dyDescent="0.25">
      <c r="A4" s="2" t="s">
        <v>7</v>
      </c>
      <c r="B4" s="2" t="s">
        <v>23</v>
      </c>
      <c r="C4" s="2">
        <v>3</v>
      </c>
      <c r="D4" s="17" t="s">
        <v>38</v>
      </c>
      <c r="E4" s="6">
        <v>20.278026580810547</v>
      </c>
      <c r="G4" s="2" t="s">
        <v>10</v>
      </c>
      <c r="H4" s="2" t="s">
        <v>23</v>
      </c>
      <c r="I4" s="2" t="s">
        <v>27</v>
      </c>
      <c r="J4" s="18">
        <f t="shared" si="0"/>
        <v>24.842089970906574</v>
      </c>
      <c r="K4" s="18">
        <f t="shared" si="1"/>
        <v>20.177088419596355</v>
      </c>
      <c r="L4" s="18">
        <f t="array" ref="L4">STDEV(IF($A$2:$A$145=$G4,IF($D$2:$D$145="Kcnq2",IF($B$2:$B$145="Non-Allele Specific",$E$2:$E$145,"NA"),"NA"),"NA"))</f>
        <v>2.1499691095178786E-2</v>
      </c>
      <c r="M4" s="18">
        <f t="array" ref="M4">STDEV(IF($A$2:$A$168=$G4,IF($D$2:$D$168="Gapdh",IF($B$2:$B$145="Non-Allele Specific",$E$2:$E$145,"NA"),"NA"),"NA"))</f>
        <v>1.7072667099971444E-2</v>
      </c>
      <c r="O4" s="2" t="s">
        <v>27</v>
      </c>
      <c r="P4" s="2" t="s">
        <v>24</v>
      </c>
      <c r="Q4" s="18">
        <f>AVERAGEIFS($J$2:$J$25,$I$2:$I$25,$O4,$H$2:$H$25,$P4)</f>
        <v>25.890531645880809</v>
      </c>
      <c r="R4" s="18">
        <f t="array" ref="R4">STDEV(IF($I$2:$I$25=$O4,IF($H$2:$H$25=$P4,$J$2:$J$25,"NA"),"NA"))/SQRT(6)</f>
        <v>8.54289118743774E-2</v>
      </c>
    </row>
    <row r="5" spans="1:18" x14ac:dyDescent="0.25">
      <c r="A5" s="2" t="s">
        <v>7</v>
      </c>
      <c r="B5" s="2" t="s">
        <v>23</v>
      </c>
      <c r="C5" s="2">
        <v>1</v>
      </c>
      <c r="D5" s="17" t="s">
        <v>39</v>
      </c>
      <c r="E5" s="6">
        <v>25.537784576416016</v>
      </c>
      <c r="G5" s="2" t="s">
        <v>11</v>
      </c>
      <c r="H5" s="2" t="s">
        <v>23</v>
      </c>
      <c r="I5" s="2" t="s">
        <v>27</v>
      </c>
      <c r="J5" s="18">
        <f t="shared" si="0"/>
        <v>25.305635452270508</v>
      </c>
      <c r="K5" s="18">
        <f t="shared" si="1"/>
        <v>20.51087252298991</v>
      </c>
      <c r="L5" s="18">
        <f t="array" ref="L5">STDEV(IF($A$2:$A$145=$G5,IF($D$2:$D$145="Kcnq2",IF($B$2:$B$145="Non-Allele Specific",$E$2:$E$145,"NA"),"NA"),"NA"))</f>
        <v>2.3853667500592091E-2</v>
      </c>
      <c r="M5" s="18">
        <f t="array" ref="M5">STDEV(IF($A$2:$A$168=$G5,IF($D$2:$D$168="Gapdh",IF($B$2:$B$145="Non-Allele Specific",$E$2:$E$145,"NA"),"NA"),"NA"))</f>
        <v>1.5199367374989498E-2</v>
      </c>
      <c r="O5" s="2" t="s">
        <v>28</v>
      </c>
      <c r="P5" s="2" t="s">
        <v>24</v>
      </c>
      <c r="Q5" s="18">
        <f>AVERAGEIFS($J$2:$J$25,$I$2:$I$25,$O5,$H$2:$H$25,$P5)</f>
        <v>26.709537082248261</v>
      </c>
      <c r="R5" s="18">
        <f t="array" ref="R5">STDEV(IF($I$2:$I$25=$O5,IF($H$2:$H$25=$P5,$J$2:$J$25,"NA"),"NA"))/SQRT(6)</f>
        <v>9.5375880782736705E-2</v>
      </c>
    </row>
    <row r="6" spans="1:18" x14ac:dyDescent="0.25">
      <c r="A6" s="2" t="s">
        <v>7</v>
      </c>
      <c r="B6" s="2" t="s">
        <v>23</v>
      </c>
      <c r="C6" s="2">
        <v>2</v>
      </c>
      <c r="D6" s="17" t="s">
        <v>38</v>
      </c>
      <c r="E6" s="6">
        <v>20.226877212524414</v>
      </c>
      <c r="G6" s="2" t="s">
        <v>13</v>
      </c>
      <c r="H6" s="2" t="s">
        <v>23</v>
      </c>
      <c r="I6" s="2" t="s">
        <v>27</v>
      </c>
      <c r="J6" s="18">
        <f t="shared" si="0"/>
        <v>25.150112787882488</v>
      </c>
      <c r="K6" s="18">
        <f t="shared" si="1"/>
        <v>20.310887018839519</v>
      </c>
      <c r="L6" s="18">
        <f t="array" ref="L6">STDEV(IF($A$2:$A$145=$G6,IF($D$2:$D$145="Kcnq2",IF($B$2:$B$145="Non-Allele Specific",$E$2:$E$145,"NA"),"NA"),"NA"))</f>
        <v>1.2943250723761086E-2</v>
      </c>
      <c r="M6" s="18">
        <f t="array" ref="M6">STDEV(IF($A$2:$A$168=$G6,IF($D$2:$D$168="Gapdh",IF($B$2:$B$145="Non-Allele Specific",$E$2:$E$145,"NA"),"NA"),"NA"))</f>
        <v>3.564910037441691E-2</v>
      </c>
    </row>
    <row r="7" spans="1:18" x14ac:dyDescent="0.25">
      <c r="A7" s="2" t="s">
        <v>7</v>
      </c>
      <c r="B7" s="2" t="s">
        <v>23</v>
      </c>
      <c r="C7" s="2">
        <v>3</v>
      </c>
      <c r="D7" s="17" t="s">
        <v>39</v>
      </c>
      <c r="E7" s="6">
        <v>25.516239166259766</v>
      </c>
      <c r="G7" s="2" t="s">
        <v>14</v>
      </c>
      <c r="H7" s="2" t="s">
        <v>23</v>
      </c>
      <c r="I7" s="2" t="s">
        <v>27</v>
      </c>
      <c r="J7" s="18">
        <f t="shared" si="0"/>
        <v>25.267405827840168</v>
      </c>
      <c r="K7" s="18">
        <f t="shared" si="1"/>
        <v>20.485646565755207</v>
      </c>
      <c r="L7" s="18">
        <f t="array" ref="L7">STDEV(IF($A$2:$A$145=$G7,IF($D$2:$D$145="Kcnq2",IF($B$2:$B$145="Non-Allele Specific",$E$2:$E$145,"NA"),"NA"),"NA"))</f>
        <v>5.7316483807509547E-2</v>
      </c>
      <c r="M7" s="18">
        <f t="array" ref="M7">STDEV(IF($A$2:$A$168=$G7,IF($D$2:$D$168="Gapdh",IF($B$2:$B$145="Non-Allele Specific",$E$2:$E$145,"NA"),"NA"),"NA"))</f>
        <v>2.2796014085253793E-2</v>
      </c>
      <c r="O7" s="2" t="s">
        <v>26</v>
      </c>
      <c r="P7" s="2" t="s">
        <v>25</v>
      </c>
      <c r="Q7" s="2" t="s">
        <v>40</v>
      </c>
      <c r="R7" s="2" t="s">
        <v>41</v>
      </c>
    </row>
    <row r="8" spans="1:18" x14ac:dyDescent="0.25">
      <c r="A8" s="2" t="s">
        <v>9</v>
      </c>
      <c r="B8" s="2" t="s">
        <v>23</v>
      </c>
      <c r="C8" s="2">
        <v>1</v>
      </c>
      <c r="D8" s="17" t="s">
        <v>38</v>
      </c>
      <c r="E8" s="6">
        <v>20.378700256347656</v>
      </c>
      <c r="G8" s="2" t="s">
        <v>15</v>
      </c>
      <c r="H8" s="2" t="s">
        <v>23</v>
      </c>
      <c r="I8" s="2" t="s">
        <v>28</v>
      </c>
      <c r="J8" s="18">
        <f t="shared" si="0"/>
        <v>25.424980799357098</v>
      </c>
      <c r="K8" s="18">
        <f t="shared" si="1"/>
        <v>20.139769236246746</v>
      </c>
      <c r="L8" s="18">
        <f t="array" ref="L8">STDEV(IF($A$2:$A$145=$G8,IF($D$2:$D$145="Kcnq2",IF($B$2:$B$145="Non-Allele Specific",$E$2:$E$145,"NA"),"NA"),"NA"))</f>
        <v>2.5407664801724964E-2</v>
      </c>
      <c r="M8" s="18">
        <f t="array" ref="M8">STDEV(IF($A$2:$A$168=$G8,IF($D$2:$D$168="Gapdh",IF($B$2:$B$145="Non-Allele Specific",$E$2:$E$145,"NA"),"NA"),"NA"))</f>
        <v>4.4167146521309819E-2</v>
      </c>
      <c r="O8" s="2" t="s">
        <v>27</v>
      </c>
      <c r="P8" s="2" t="s">
        <v>23</v>
      </c>
      <c r="Q8" s="18">
        <f>AVERAGEIFS($K$2:$K$25,$I$2:$I$25,$O8,$H$2:$H$25,$P8)</f>
        <v>20.356491406758629</v>
      </c>
      <c r="R8" s="18">
        <f t="array" ref="R8">STDEV(IF($I$2:$I$25=$O8,IF($H$2:$H$25=$P8,$K$2:$K$25,"NA"),"NA"))/SQRT(6)</f>
        <v>5.4459232284271589E-2</v>
      </c>
    </row>
    <row r="9" spans="1:18" x14ac:dyDescent="0.25">
      <c r="A9" s="2" t="s">
        <v>9</v>
      </c>
      <c r="B9" s="2" t="s">
        <v>23</v>
      </c>
      <c r="C9" s="2">
        <v>2</v>
      </c>
      <c r="D9" s="17" t="s">
        <v>39</v>
      </c>
      <c r="E9" s="6">
        <v>25.089349746704102</v>
      </c>
      <c r="G9" s="2" t="s">
        <v>16</v>
      </c>
      <c r="H9" s="2" t="s">
        <v>23</v>
      </c>
      <c r="I9" s="2" t="s">
        <v>28</v>
      </c>
      <c r="J9" s="18">
        <f t="shared" si="0"/>
        <v>25.641114552815754</v>
      </c>
      <c r="K9" s="18">
        <f t="shared" si="1"/>
        <v>20.421375910441082</v>
      </c>
      <c r="L9" s="18">
        <f t="array" ref="L9">STDEV(IF($A$2:$A$145=$G9,IF($D$2:$D$145="Kcnq2",IF($B$2:$B$145="Non-Allele Specific",$E$2:$E$145,"NA"),"NA"),"NA"))</f>
        <v>4.1269719913525592E-2</v>
      </c>
      <c r="M9" s="18">
        <f t="array" ref="M9">STDEV(IF($A$2:$A$168=$G9,IF($D$2:$D$168="Gapdh",IF($B$2:$B$145="Non-Allele Specific",$E$2:$E$145,"NA"),"NA"),"NA"))</f>
        <v>2.051734155962873E-2</v>
      </c>
      <c r="O9" s="2" t="s">
        <v>28</v>
      </c>
      <c r="P9" s="2" t="s">
        <v>23</v>
      </c>
      <c r="Q9" s="18">
        <f>AVERAGEIFS($K$2:$K$25,$I$2:$I$25,$O9,$H$2:$H$25,$P9)</f>
        <v>20.178235477871368</v>
      </c>
      <c r="R9" s="18">
        <f t="array" ref="R9">STDEV(IF($I$2:$I$25=$O9,IF($H$2:$H$25=$P9,$K$2:$K$25,"NA"),"NA"))/SQRT(6)</f>
        <v>7.7886847552344901E-2</v>
      </c>
    </row>
    <row r="10" spans="1:18" x14ac:dyDescent="0.25">
      <c r="A10" s="2" t="s">
        <v>9</v>
      </c>
      <c r="B10" s="2" t="s">
        <v>23</v>
      </c>
      <c r="C10" s="2">
        <v>3</v>
      </c>
      <c r="D10" s="17" t="s">
        <v>38</v>
      </c>
      <c r="E10" s="6">
        <v>20.437290191650391</v>
      </c>
      <c r="G10" s="2" t="s">
        <v>17</v>
      </c>
      <c r="H10" s="2" t="s">
        <v>23</v>
      </c>
      <c r="I10" s="2" t="s">
        <v>28</v>
      </c>
      <c r="J10" s="18">
        <f t="shared" si="0"/>
        <v>25.781212488810223</v>
      </c>
      <c r="K10" s="18">
        <f t="shared" si="1"/>
        <v>20.22318394978841</v>
      </c>
      <c r="L10" s="18">
        <f t="array" ref="L10">STDEV(IF($A$2:$A$145=$G10,IF($D$2:$D$145="Kcnq2",IF($B$2:$B$145="Non-Allele Specific",$E$2:$E$145,"NA"),"NA"),"NA"))</f>
        <v>5.2126930734660418E-2</v>
      </c>
      <c r="M10" s="18">
        <f t="array" ref="M10">STDEV(IF($A$2:$A$168=$G10,IF($D$2:$D$168="Gapdh",IF($B$2:$B$145="Non-Allele Specific",$E$2:$E$145,"NA"),"NA"),"NA"))</f>
        <v>2.0328180837943577E-2</v>
      </c>
      <c r="O10" s="2" t="s">
        <v>27</v>
      </c>
      <c r="P10" s="2" t="s">
        <v>24</v>
      </c>
      <c r="Q10" s="18">
        <f>AVERAGEIFS($K$2:$K$25,$I$2:$I$25,$O10,$H$2:$H$25,$P10)</f>
        <v>20.410670598347981</v>
      </c>
      <c r="R10" s="18">
        <f t="array" ref="R10">STDEV(IF($I$2:$I$25=$O10,IF($H$2:$H$25=$P10,$K$2:$K$25,"NA"),"NA"))/SQRT(6)</f>
        <v>4.3240527885943791E-2</v>
      </c>
    </row>
    <row r="11" spans="1:18" x14ac:dyDescent="0.25">
      <c r="A11" s="2" t="s">
        <v>9</v>
      </c>
      <c r="B11" s="2" t="s">
        <v>23</v>
      </c>
      <c r="C11" s="2">
        <v>1</v>
      </c>
      <c r="D11" s="17" t="s">
        <v>39</v>
      </c>
      <c r="E11" s="6">
        <v>25.128515243530273</v>
      </c>
      <c r="G11" s="2" t="s">
        <v>18</v>
      </c>
      <c r="H11" s="2" t="s">
        <v>23</v>
      </c>
      <c r="I11" s="2" t="s">
        <v>28</v>
      </c>
      <c r="J11" s="18">
        <f t="shared" si="0"/>
        <v>25.327870051066082</v>
      </c>
      <c r="K11" s="18">
        <f t="shared" si="1"/>
        <v>19.859705607096355</v>
      </c>
      <c r="L11" s="18">
        <f t="array" ref="L11">STDEV(IF($A$2:$A$145=$G11,IF($D$2:$D$145="Kcnq2",IF($B$2:$B$145="Non-Allele Specific",$E$2:$E$145,"NA"),"NA"),"NA"))</f>
        <v>5.8387030412102386E-2</v>
      </c>
      <c r="M11" s="18">
        <f t="array" ref="M11">STDEV(IF($A$2:$A$168=$G11,IF($D$2:$D$168="Gapdh",IF($B$2:$B$145="Non-Allele Specific",$E$2:$E$145,"NA"),"NA"),"NA"))</f>
        <v>5.3922973809881258E-2</v>
      </c>
      <c r="O11" s="2" t="s">
        <v>28</v>
      </c>
      <c r="P11" s="2" t="s">
        <v>24</v>
      </c>
      <c r="Q11" s="18">
        <f>AVERAGEIFS($K$2:$K$25,$I$2:$I$25,$O11,$H$2:$H$25,$P11)</f>
        <v>20.239066229926216</v>
      </c>
      <c r="R11" s="18">
        <f t="array" ref="R11">STDEV(IF($I$2:$I$25=$O11,IF($H$2:$H$25=$P11,$K$2:$K$25,"NA"),"NA"))/SQRT(6)</f>
        <v>7.0846090118058092E-2</v>
      </c>
    </row>
    <row r="12" spans="1:18" x14ac:dyDescent="0.25">
      <c r="A12" s="2" t="s">
        <v>9</v>
      </c>
      <c r="B12" s="2" t="s">
        <v>23</v>
      </c>
      <c r="C12" s="2">
        <v>2</v>
      </c>
      <c r="D12" s="17" t="s">
        <v>38</v>
      </c>
      <c r="E12" s="6">
        <v>20.402687072753906</v>
      </c>
      <c r="G12" s="2" t="s">
        <v>19</v>
      </c>
      <c r="H12" s="2" t="s">
        <v>23</v>
      </c>
      <c r="I12" s="2" t="s">
        <v>28</v>
      </c>
      <c r="J12" s="18">
        <f t="shared" si="0"/>
        <v>25.545099258422852</v>
      </c>
      <c r="K12" s="18">
        <f t="shared" si="1"/>
        <v>20.300831476847332</v>
      </c>
      <c r="L12" s="18">
        <f t="array" ref="L12">STDEV(IF($A$2:$A$145=$G12,IF($D$2:$D$145="Kcnq2",IF($B$2:$B$145="Non-Allele Specific",$E$2:$E$145,"NA"),"NA"),"NA"))</f>
        <v>2.8012010417044854E-2</v>
      </c>
      <c r="M12" s="18">
        <f t="array" ref="M12">STDEV(IF($A$2:$A$168=$G12,IF($D$2:$D$168="Gapdh",IF($B$2:$B$145="Non-Allele Specific",$E$2:$E$145,"NA"),"NA"),"NA"))</f>
        <v>3.0157337819417672E-2</v>
      </c>
    </row>
    <row r="13" spans="1:18" x14ac:dyDescent="0.25">
      <c r="A13" s="2" t="s">
        <v>9</v>
      </c>
      <c r="B13" s="2" t="s">
        <v>23</v>
      </c>
      <c r="C13" s="2">
        <v>3</v>
      </c>
      <c r="D13" s="17" t="s">
        <v>39</v>
      </c>
      <c r="E13" s="6">
        <v>25.183046340942383</v>
      </c>
      <c r="G13" s="2" t="s">
        <v>20</v>
      </c>
      <c r="H13" s="2" t="s">
        <v>23</v>
      </c>
      <c r="I13" s="2" t="s">
        <v>28</v>
      </c>
      <c r="J13" s="18">
        <f t="shared" si="0"/>
        <v>25.098922729492188</v>
      </c>
      <c r="K13" s="18">
        <f t="shared" si="1"/>
        <v>20.124546686808269</v>
      </c>
      <c r="L13" s="18">
        <f t="array" ref="L13">STDEV(IF($A$2:$A$145=$G13,IF($D$2:$D$145="Kcnq2",IF($B$2:$B$145="Non-Allele Specific",$E$2:$E$145,"NA"),"NA"),"NA"))</f>
        <v>1.6014993818896064E-2</v>
      </c>
      <c r="M13" s="18">
        <f t="array" ref="M13">STDEV(IF($A$2:$A$168=$G13,IF($D$2:$D$168="Gapdh",IF($B$2:$B$145="Non-Allele Specific",$E$2:$E$145,"NA"),"NA"),"NA"))</f>
        <v>4.871809936165987E-2</v>
      </c>
    </row>
    <row r="14" spans="1:18" x14ac:dyDescent="0.25">
      <c r="A14" s="2" t="s">
        <v>10</v>
      </c>
      <c r="B14" s="2" t="s">
        <v>23</v>
      </c>
      <c r="C14" s="2">
        <v>1</v>
      </c>
      <c r="D14" s="17" t="s">
        <v>38</v>
      </c>
      <c r="E14" s="6">
        <v>20.179367065429688</v>
      </c>
      <c r="G14" s="2" t="s">
        <v>7</v>
      </c>
      <c r="H14" s="2" t="s">
        <v>24</v>
      </c>
      <c r="I14" s="2" t="s">
        <v>27</v>
      </c>
      <c r="J14" s="18">
        <f t="shared" si="0"/>
        <v>26.149730046590168</v>
      </c>
      <c r="K14" s="18">
        <f t="shared" si="1"/>
        <v>20.304138819376629</v>
      </c>
      <c r="L14" s="18">
        <f t="array" ref="L14">STDEV(IF($A$2:$A$145=$G14,IF($D$2:$D$145="Kcnq2",IF($B$2:$B$145="Non-Allele Specific",$E$2:$E$145,"NA"),"NA"),"NA"))</f>
        <v>1.1149526141389298E-2</v>
      </c>
      <c r="M14" s="18">
        <f t="array" ref="M14">STDEV(IF($A$2:$A$168=$G14,IF($D$2:$D$168="Gapdh",IF($B$2:$B$145="Non-Allele Specific",$E$2:$E$145,"NA"),"NA"),"NA"))</f>
        <v>2.660049858734595E-2</v>
      </c>
    </row>
    <row r="15" spans="1:18" x14ac:dyDescent="0.25">
      <c r="A15" s="2" t="s">
        <v>10</v>
      </c>
      <c r="B15" s="2" t="s">
        <v>23</v>
      </c>
      <c r="C15" s="2">
        <v>2</v>
      </c>
      <c r="D15" s="17" t="s">
        <v>39</v>
      </c>
      <c r="E15" s="6">
        <v>24.865262985229492</v>
      </c>
      <c r="G15" s="2" t="s">
        <v>9</v>
      </c>
      <c r="H15" s="2" t="s">
        <v>24</v>
      </c>
      <c r="I15" s="2" t="s">
        <v>27</v>
      </c>
      <c r="J15" s="18">
        <f t="shared" si="0"/>
        <v>25.953439712524414</v>
      </c>
      <c r="K15" s="18">
        <f t="shared" si="1"/>
        <v>20.452676773071289</v>
      </c>
      <c r="L15" s="18">
        <f t="array" ref="L15">STDEV(IF($A$2:$A$145=$G15,IF($D$2:$D$145="Kcnq2",IF($B$2:$B$145="Non-Allele Specific",$E$2:$E$145,"NA"),"NA"),"NA"))</f>
        <v>4.7057816386623381E-2</v>
      </c>
      <c r="M15" s="18">
        <f t="array" ref="M15">STDEV(IF($A$2:$A$168=$G15,IF($D$2:$D$168="Gapdh",IF($B$2:$B$145="Non-Allele Specific",$E$2:$E$145,"NA"),"NA"),"NA"))</f>
        <v>2.9454834683658691E-2</v>
      </c>
    </row>
    <row r="16" spans="1:18" x14ac:dyDescent="0.25">
      <c r="A16" s="2" t="s">
        <v>10</v>
      </c>
      <c r="B16" s="2" t="s">
        <v>23</v>
      </c>
      <c r="C16" s="2">
        <v>3</v>
      </c>
      <c r="D16" s="17" t="s">
        <v>38</v>
      </c>
      <c r="E16" s="6">
        <v>20.158990859985352</v>
      </c>
      <c r="G16" s="2" t="s">
        <v>10</v>
      </c>
      <c r="H16" s="2" t="s">
        <v>24</v>
      </c>
      <c r="I16" s="2" t="s">
        <v>27</v>
      </c>
      <c r="J16" s="18">
        <f t="shared" si="0"/>
        <v>25.552249908447266</v>
      </c>
      <c r="K16" s="18">
        <f t="shared" si="1"/>
        <v>20.297252655029297</v>
      </c>
      <c r="L16" s="18">
        <f t="array" ref="L16">STDEV(IF($A$2:$A$145=$G16,IF($D$2:$D$145="Kcnq2",IF($B$2:$B$145="Non-Allele Specific",$E$2:$E$145,"NA"),"NA"),"NA"))</f>
        <v>2.1499691095178786E-2</v>
      </c>
      <c r="M16" s="18">
        <f t="array" ref="M16">STDEV(IF($A$2:$A$168=$G16,IF($D$2:$D$168="Gapdh",IF($B$2:$B$145="Non-Allele Specific",$E$2:$E$145,"NA"),"NA"),"NA"))</f>
        <v>1.7072667099971444E-2</v>
      </c>
    </row>
    <row r="17" spans="1:16" x14ac:dyDescent="0.25">
      <c r="A17" s="2" t="s">
        <v>10</v>
      </c>
      <c r="B17" s="2" t="s">
        <v>23</v>
      </c>
      <c r="C17" s="2">
        <v>1</v>
      </c>
      <c r="D17" s="17" t="s">
        <v>39</v>
      </c>
      <c r="E17" s="6">
        <v>24.822790145874023</v>
      </c>
      <c r="G17" s="2" t="s">
        <v>11</v>
      </c>
      <c r="H17" s="2" t="s">
        <v>24</v>
      </c>
      <c r="I17" s="2" t="s">
        <v>27</v>
      </c>
      <c r="J17" s="18">
        <f t="shared" si="0"/>
        <v>26.027874628702801</v>
      </c>
      <c r="K17" s="18">
        <f t="shared" si="1"/>
        <v>20.567354838053387</v>
      </c>
      <c r="L17" s="18">
        <f t="array" ref="L17">STDEV(IF($A$2:$A$145=$G17,IF($D$2:$D$145="Kcnq2",IF($B$2:$B$145="Non-Allele Specific",$E$2:$E$145,"NA"),"NA"),"NA"))</f>
        <v>2.3853667500592091E-2</v>
      </c>
      <c r="M17" s="18">
        <f t="array" ref="M17">STDEV(IF($A$2:$A$168=$G17,IF($D$2:$D$168="Gapdh",IF($B$2:$B$145="Non-Allele Specific",$E$2:$E$145,"NA"),"NA"),"NA"))</f>
        <v>1.5199367374989498E-2</v>
      </c>
    </row>
    <row r="18" spans="1:16" x14ac:dyDescent="0.25">
      <c r="A18" s="2" t="s">
        <v>10</v>
      </c>
      <c r="B18" s="2" t="s">
        <v>23</v>
      </c>
      <c r="C18" s="2">
        <v>2</v>
      </c>
      <c r="D18" s="17" t="s">
        <v>38</v>
      </c>
      <c r="E18" s="6">
        <v>20.192907333374023</v>
      </c>
      <c r="G18" s="2" t="s">
        <v>13</v>
      </c>
      <c r="H18" s="2" t="s">
        <v>24</v>
      </c>
      <c r="I18" s="2" t="s">
        <v>27</v>
      </c>
      <c r="J18" s="18">
        <f t="shared" si="0"/>
        <v>25.770100911458332</v>
      </c>
      <c r="K18" s="18">
        <f t="shared" si="1"/>
        <v>20.369632085164387</v>
      </c>
      <c r="L18" s="18">
        <f t="array" ref="L18">STDEV(IF($A$2:$A$145=$G18,IF($D$2:$D$145="Kcnq2",IF($B$2:$B$145="Non-Allele Specific",$E$2:$E$145,"NA"),"NA"),"NA"))</f>
        <v>1.2943250723761086E-2</v>
      </c>
      <c r="M18" s="18">
        <f t="array" ref="M18">STDEV(IF($A$2:$A$168=$G18,IF($D$2:$D$168="Gapdh",IF($B$2:$B$145="Non-Allele Specific",$E$2:$E$145,"NA"),"NA"),"NA"))</f>
        <v>3.564910037441691E-2</v>
      </c>
    </row>
    <row r="19" spans="1:16" x14ac:dyDescent="0.25">
      <c r="A19" s="2" t="s">
        <v>10</v>
      </c>
      <c r="B19" s="2" t="s">
        <v>23</v>
      </c>
      <c r="C19" s="2">
        <v>3</v>
      </c>
      <c r="D19" s="17" t="s">
        <v>39</v>
      </c>
      <c r="E19" s="6">
        <v>24.838216781616211</v>
      </c>
      <c r="G19" s="2" t="s">
        <v>14</v>
      </c>
      <c r="H19" s="2" t="s">
        <v>24</v>
      </c>
      <c r="I19" s="2" t="s">
        <v>27</v>
      </c>
      <c r="J19" s="18">
        <f t="shared" si="0"/>
        <v>25.889794667561848</v>
      </c>
      <c r="K19" s="18">
        <f t="shared" si="1"/>
        <v>20.472968419392902</v>
      </c>
      <c r="L19" s="18">
        <f t="array" ref="L19">STDEV(IF($A$2:$A$145=$G19,IF($D$2:$D$145="Kcnq2",IF($B$2:$B$145="Non-Allele Specific",$E$2:$E$145,"NA"),"NA"),"NA"))</f>
        <v>5.7316483807509547E-2</v>
      </c>
      <c r="M19" s="18">
        <f t="array" ref="M19">STDEV(IF($A$2:$A$168=$G19,IF($D$2:$D$168="Gapdh",IF($B$2:$B$145="Non-Allele Specific",$E$2:$E$145,"NA"),"NA"),"NA"))</f>
        <v>2.2796014085253793E-2</v>
      </c>
    </row>
    <row r="20" spans="1:16" x14ac:dyDescent="0.25">
      <c r="A20" s="2" t="s">
        <v>11</v>
      </c>
      <c r="B20" s="2" t="s">
        <v>23</v>
      </c>
      <c r="C20" s="2">
        <v>1</v>
      </c>
      <c r="D20" s="17" t="s">
        <v>38</v>
      </c>
      <c r="E20" s="6">
        <v>20.495004653930664</v>
      </c>
      <c r="G20" s="2" t="s">
        <v>15</v>
      </c>
      <c r="H20" s="2" t="s">
        <v>24</v>
      </c>
      <c r="I20" s="2" t="s">
        <v>28</v>
      </c>
      <c r="J20" s="18">
        <f t="shared" si="0"/>
        <v>26.731451034545898</v>
      </c>
      <c r="K20" s="18">
        <f t="shared" si="1"/>
        <v>20.227217356363933</v>
      </c>
      <c r="L20" s="18">
        <f t="array" ref="L20">STDEV(IF($A$2:$A$145=$G20,IF($D$2:$D$145="Kcnq2",IF($B$2:$B$145="Non-Allele Specific",$E$2:$E$145,"NA"),"NA"),"NA"))</f>
        <v>2.5407664801724964E-2</v>
      </c>
      <c r="M20" s="18">
        <f t="array" ref="M20">STDEV(IF($A$2:$A$168=$G20,IF($D$2:$D$168="Gapdh",IF($B$2:$B$145="Non-Allele Specific",$E$2:$E$145,"NA"),"NA"),"NA"))</f>
        <v>4.4167146521309819E-2</v>
      </c>
      <c r="P20" s="19"/>
    </row>
    <row r="21" spans="1:16" x14ac:dyDescent="0.25">
      <c r="A21" s="2" t="s">
        <v>11</v>
      </c>
      <c r="B21" s="2" t="s">
        <v>23</v>
      </c>
      <c r="C21" s="2">
        <v>2</v>
      </c>
      <c r="D21" s="17" t="s">
        <v>39</v>
      </c>
      <c r="E21" s="6">
        <v>25.332595825195313</v>
      </c>
      <c r="G21" s="2" t="s">
        <v>16</v>
      </c>
      <c r="H21" s="2" t="s">
        <v>24</v>
      </c>
      <c r="I21" s="2" t="s">
        <v>28</v>
      </c>
      <c r="J21" s="18">
        <f t="shared" si="0"/>
        <v>26.939289728800457</v>
      </c>
      <c r="K21" s="18">
        <f t="shared" si="1"/>
        <v>20.494122823079426</v>
      </c>
      <c r="L21" s="18">
        <f t="array" ref="L21">STDEV(IF($A$2:$A$145=$G21,IF($D$2:$D$145="Kcnq2",IF($B$2:$B$145="Non-Allele Specific",$E$2:$E$145,"NA"),"NA"),"NA"))</f>
        <v>4.1269719913525592E-2</v>
      </c>
      <c r="M21" s="18">
        <f t="array" ref="M21">STDEV(IF($A$2:$A$168=$G21,IF($D$2:$D$168="Gapdh",IF($B$2:$B$145="Non-Allele Specific",$E$2:$E$145,"NA"),"NA"),"NA"))</f>
        <v>2.051734155962873E-2</v>
      </c>
    </row>
    <row r="22" spans="1:16" x14ac:dyDescent="0.25">
      <c r="A22" s="2" t="s">
        <v>11</v>
      </c>
      <c r="B22" s="2" t="s">
        <v>23</v>
      </c>
      <c r="C22" s="2">
        <v>3</v>
      </c>
      <c r="D22" s="17" t="s">
        <v>38</v>
      </c>
      <c r="E22" s="6">
        <v>20.525300979614258</v>
      </c>
      <c r="G22" s="2" t="s">
        <v>17</v>
      </c>
      <c r="H22" s="2" t="s">
        <v>24</v>
      </c>
      <c r="I22" s="2" t="s">
        <v>28</v>
      </c>
      <c r="J22" s="18">
        <f t="shared" si="0"/>
        <v>27.000338872273762</v>
      </c>
      <c r="K22" s="18">
        <f t="shared" si="1"/>
        <v>20.21923319498698</v>
      </c>
      <c r="L22" s="18">
        <f t="array" ref="L22">STDEV(IF($A$2:$A$145=$G22,IF($D$2:$D$145="Kcnq2",IF($B$2:$B$145="Non-Allele Specific",$E$2:$E$145,"NA"),"NA"),"NA"))</f>
        <v>5.2126930734660418E-2</v>
      </c>
      <c r="M22" s="18">
        <f t="array" ref="M22">STDEV(IF($A$2:$A$168=$G22,IF($D$2:$D$168="Gapdh",IF($B$2:$B$145="Non-Allele Specific",$E$2:$E$145,"NA"),"NA"),"NA"))</f>
        <v>2.0328180837943577E-2</v>
      </c>
    </row>
    <row r="23" spans="1:16" x14ac:dyDescent="0.25">
      <c r="A23" s="2" t="s">
        <v>11</v>
      </c>
      <c r="B23" s="2" t="s">
        <v>23</v>
      </c>
      <c r="C23" s="2">
        <v>1</v>
      </c>
      <c r="D23" s="17" t="s">
        <v>39</v>
      </c>
      <c r="E23" s="6">
        <v>25.297039031982422</v>
      </c>
      <c r="G23" s="2" t="s">
        <v>18</v>
      </c>
      <c r="H23" s="2" t="s">
        <v>24</v>
      </c>
      <c r="I23" s="2" t="s">
        <v>28</v>
      </c>
      <c r="J23" s="18">
        <f t="shared" si="0"/>
        <v>26.473623275756836</v>
      </c>
      <c r="K23" s="18">
        <f t="shared" si="1"/>
        <v>19.958454132080078</v>
      </c>
      <c r="L23" s="18">
        <f t="array" ref="L23">STDEV(IF($A$2:$A$145=$G23,IF($D$2:$D$145="Kcnq2",IF($B$2:$B$145="Non-Allele Specific",$E$2:$E$145,"NA"),"NA"),"NA"))</f>
        <v>5.8387030412102386E-2</v>
      </c>
      <c r="M23" s="18">
        <f t="array" ref="M23">STDEV(IF($A$2:$A$168=$G23,IF($D$2:$D$168="Gapdh",IF($B$2:$B$145="Non-Allele Specific",$E$2:$E$145,"NA"),"NA"),"NA"))</f>
        <v>5.3922973809881258E-2</v>
      </c>
    </row>
    <row r="24" spans="1:16" x14ac:dyDescent="0.25">
      <c r="A24" s="2" t="s">
        <v>11</v>
      </c>
      <c r="B24" s="2" t="s">
        <v>23</v>
      </c>
      <c r="C24" s="2">
        <v>2</v>
      </c>
      <c r="D24" s="17" t="s">
        <v>38</v>
      </c>
      <c r="E24" s="6">
        <v>20.512311935424805</v>
      </c>
      <c r="G24" s="2" t="s">
        <v>19</v>
      </c>
      <c r="H24" s="2" t="s">
        <v>24</v>
      </c>
      <c r="I24" s="2" t="s">
        <v>28</v>
      </c>
      <c r="J24" s="18">
        <f t="shared" si="0"/>
        <v>26.683581034342449</v>
      </c>
      <c r="K24" s="18">
        <f t="shared" si="1"/>
        <v>20.315675735473633</v>
      </c>
      <c r="L24" s="18">
        <f t="array" ref="L24">STDEV(IF($A$2:$A$145=$G24,IF($D$2:$D$145="Kcnq2",IF($B$2:$B$145="Non-Allele Specific",$E$2:$E$145,"NA"),"NA"),"NA"))</f>
        <v>2.8012010417044854E-2</v>
      </c>
      <c r="M24" s="18">
        <f t="array" ref="M24">STDEV(IF($A$2:$A$168=$G24,IF($D$2:$D$168="Gapdh",IF($B$2:$B$145="Non-Allele Specific",$E$2:$E$145,"NA"),"NA"),"NA"))</f>
        <v>3.0157337819417672E-2</v>
      </c>
    </row>
    <row r="25" spans="1:16" x14ac:dyDescent="0.25">
      <c r="A25" s="2" t="s">
        <v>11</v>
      </c>
      <c r="B25" s="2" t="s">
        <v>23</v>
      </c>
      <c r="C25" s="2">
        <v>3</v>
      </c>
      <c r="D25" s="17" t="s">
        <v>39</v>
      </c>
      <c r="E25" s="6">
        <v>25.287271499633789</v>
      </c>
      <c r="G25" s="2" t="s">
        <v>20</v>
      </c>
      <c r="H25" s="2" t="s">
        <v>24</v>
      </c>
      <c r="I25" s="2" t="s">
        <v>28</v>
      </c>
      <c r="J25" s="18">
        <f t="shared" si="0"/>
        <v>26.428938547770183</v>
      </c>
      <c r="K25" s="18">
        <f t="shared" si="1"/>
        <v>20.219694137573242</v>
      </c>
      <c r="L25" s="18">
        <f t="array" ref="L25">STDEV(IF($A$2:$A$145=$G25,IF($D$2:$D$145="Kcnq2",IF($B$2:$B$145="Non-Allele Specific",$E$2:$E$145,"NA"),"NA"),"NA"))</f>
        <v>1.6014993818896064E-2</v>
      </c>
      <c r="M25" s="18">
        <f t="array" ref="M25">STDEV(IF($A$2:$A$168=$G25,IF($D$2:$D$168="Gapdh",IF($B$2:$B$145="Non-Allele Specific",$E$2:$E$145,"NA"),"NA"),"NA"))</f>
        <v>4.871809936165987E-2</v>
      </c>
    </row>
    <row r="26" spans="1:16" x14ac:dyDescent="0.25">
      <c r="A26" s="2" t="s">
        <v>13</v>
      </c>
      <c r="B26" s="2" t="s">
        <v>23</v>
      </c>
      <c r="C26" s="2">
        <v>1</v>
      </c>
      <c r="D26" s="17" t="s">
        <v>38</v>
      </c>
      <c r="E26" s="6">
        <v>20.350221633911133</v>
      </c>
    </row>
    <row r="27" spans="1:16" x14ac:dyDescent="0.25">
      <c r="A27" s="2" t="s">
        <v>13</v>
      </c>
      <c r="B27" s="2" t="s">
        <v>23</v>
      </c>
      <c r="C27" s="2">
        <v>2</v>
      </c>
      <c r="D27" s="17" t="s">
        <v>39</v>
      </c>
      <c r="E27" s="6">
        <v>25.148248672485352</v>
      </c>
      <c r="L27" t="s">
        <v>42</v>
      </c>
    </row>
    <row r="28" spans="1:16" x14ac:dyDescent="0.25">
      <c r="A28" s="2" t="s">
        <v>13</v>
      </c>
      <c r="B28" s="2" t="s">
        <v>23</v>
      </c>
      <c r="C28" s="2">
        <v>3</v>
      </c>
      <c r="D28" s="17" t="s">
        <v>38</v>
      </c>
      <c r="E28" s="6">
        <v>20.280710220336914</v>
      </c>
    </row>
    <row r="29" spans="1:16" x14ac:dyDescent="0.25">
      <c r="A29" s="2" t="s">
        <v>13</v>
      </c>
      <c r="B29" s="2" t="s">
        <v>23</v>
      </c>
      <c r="C29" s="2">
        <v>1</v>
      </c>
      <c r="D29" s="17" t="s">
        <v>39</v>
      </c>
      <c r="E29" s="6">
        <v>25.138202667236328</v>
      </c>
    </row>
    <row r="30" spans="1:16" x14ac:dyDescent="0.25">
      <c r="A30" s="2" t="s">
        <v>13</v>
      </c>
      <c r="B30" s="2" t="s">
        <v>23</v>
      </c>
      <c r="C30" s="2">
        <v>2</v>
      </c>
      <c r="D30" s="17" t="s">
        <v>38</v>
      </c>
      <c r="E30" s="6">
        <v>20.301729202270508</v>
      </c>
    </row>
    <row r="31" spans="1:16" x14ac:dyDescent="0.25">
      <c r="A31" s="2" t="s">
        <v>13</v>
      </c>
      <c r="B31" s="2" t="s">
        <v>23</v>
      </c>
      <c r="C31" s="2">
        <v>3</v>
      </c>
      <c r="D31" s="17" t="s">
        <v>39</v>
      </c>
      <c r="E31" s="6">
        <v>25.163887023925781</v>
      </c>
    </row>
    <row r="32" spans="1:16" x14ac:dyDescent="0.25">
      <c r="A32" s="2" t="s">
        <v>14</v>
      </c>
      <c r="B32" s="2" t="s">
        <v>23</v>
      </c>
      <c r="C32" s="2">
        <v>1</v>
      </c>
      <c r="D32" s="17" t="s">
        <v>38</v>
      </c>
      <c r="E32" s="6">
        <v>20.511896133422852</v>
      </c>
    </row>
    <row r="33" spans="1:9" x14ac:dyDescent="0.25">
      <c r="A33" s="2" t="s">
        <v>14</v>
      </c>
      <c r="B33" s="2" t="s">
        <v>23</v>
      </c>
      <c r="C33" s="2">
        <v>2</v>
      </c>
      <c r="D33" s="17" t="s">
        <v>39</v>
      </c>
      <c r="E33" s="6">
        <v>25.333084106445313</v>
      </c>
      <c r="H33" s="19"/>
      <c r="I33" s="19"/>
    </row>
    <row r="34" spans="1:9" x14ac:dyDescent="0.25">
      <c r="A34" s="2" t="s">
        <v>14</v>
      </c>
      <c r="B34" s="2" t="s">
        <v>23</v>
      </c>
      <c r="C34" s="2">
        <v>3</v>
      </c>
      <c r="D34" s="17" t="s">
        <v>38</v>
      </c>
      <c r="E34" s="6">
        <v>20.4708251953125</v>
      </c>
      <c r="H34" s="19"/>
    </row>
    <row r="35" spans="1:9" x14ac:dyDescent="0.25">
      <c r="A35" s="2" t="s">
        <v>14</v>
      </c>
      <c r="B35" s="2" t="s">
        <v>23</v>
      </c>
      <c r="C35" s="2">
        <v>1</v>
      </c>
      <c r="D35" s="17" t="s">
        <v>39</v>
      </c>
      <c r="E35" s="6">
        <v>25.227499008178711</v>
      </c>
    </row>
    <row r="36" spans="1:9" x14ac:dyDescent="0.25">
      <c r="A36" s="2" t="s">
        <v>14</v>
      </c>
      <c r="B36" s="2" t="s">
        <v>23</v>
      </c>
      <c r="C36" s="2">
        <v>2</v>
      </c>
      <c r="D36" s="17" t="s">
        <v>38</v>
      </c>
      <c r="E36" s="6">
        <v>20.474218368530273</v>
      </c>
    </row>
    <row r="37" spans="1:9" x14ac:dyDescent="0.25">
      <c r="A37" s="2" t="s">
        <v>14</v>
      </c>
      <c r="B37" s="2" t="s">
        <v>23</v>
      </c>
      <c r="C37" s="2">
        <v>3</v>
      </c>
      <c r="D37" s="17" t="s">
        <v>39</v>
      </c>
      <c r="E37" s="6">
        <v>25.241634368896484</v>
      </c>
    </row>
    <row r="38" spans="1:9" x14ac:dyDescent="0.25">
      <c r="A38" s="2" t="s">
        <v>15</v>
      </c>
      <c r="B38" s="2" t="s">
        <v>23</v>
      </c>
      <c r="C38" s="2">
        <v>1</v>
      </c>
      <c r="D38" s="17" t="s">
        <v>38</v>
      </c>
      <c r="E38" s="6">
        <v>20.181415557861328</v>
      </c>
    </row>
    <row r="39" spans="1:9" x14ac:dyDescent="0.25">
      <c r="A39" s="2" t="s">
        <v>15</v>
      </c>
      <c r="B39" s="2" t="s">
        <v>23</v>
      </c>
      <c r="C39" s="2">
        <v>2</v>
      </c>
      <c r="D39" s="17" t="s">
        <v>39</v>
      </c>
      <c r="E39" s="6">
        <v>25.444812774658203</v>
      </c>
    </row>
    <row r="40" spans="1:9" x14ac:dyDescent="0.25">
      <c r="A40" s="2" t="s">
        <v>15</v>
      </c>
      <c r="B40" s="2" t="s">
        <v>23</v>
      </c>
      <c r="C40" s="2">
        <v>3</v>
      </c>
      <c r="D40" s="17" t="s">
        <v>38</v>
      </c>
      <c r="E40" s="6">
        <v>20.144439697265625</v>
      </c>
    </row>
    <row r="41" spans="1:9" x14ac:dyDescent="0.25">
      <c r="A41" s="2" t="s">
        <v>15</v>
      </c>
      <c r="B41" s="2" t="s">
        <v>23</v>
      </c>
      <c r="C41" s="2">
        <v>1</v>
      </c>
      <c r="D41" s="17" t="s">
        <v>39</v>
      </c>
      <c r="E41" s="6">
        <v>25.433788299560547</v>
      </c>
    </row>
    <row r="42" spans="1:9" x14ac:dyDescent="0.25">
      <c r="A42" s="2" t="s">
        <v>15</v>
      </c>
      <c r="B42" s="2" t="s">
        <v>23</v>
      </c>
      <c r="C42" s="2">
        <v>2</v>
      </c>
      <c r="D42" s="17" t="s">
        <v>38</v>
      </c>
      <c r="E42" s="6">
        <v>20.093452453613281</v>
      </c>
    </row>
    <row r="43" spans="1:9" x14ac:dyDescent="0.25">
      <c r="A43" s="2" t="s">
        <v>15</v>
      </c>
      <c r="B43" s="2" t="s">
        <v>23</v>
      </c>
      <c r="C43" s="2">
        <v>3</v>
      </c>
      <c r="D43" s="17" t="s">
        <v>39</v>
      </c>
      <c r="E43" s="6">
        <v>25.396341323852539</v>
      </c>
    </row>
    <row r="44" spans="1:9" x14ac:dyDescent="0.25">
      <c r="A44" s="2" t="s">
        <v>16</v>
      </c>
      <c r="B44" s="2" t="s">
        <v>23</v>
      </c>
      <c r="C44" s="2">
        <v>1</v>
      </c>
      <c r="D44" s="17" t="s">
        <v>38</v>
      </c>
      <c r="E44" s="6">
        <v>20.441486358642578</v>
      </c>
    </row>
    <row r="45" spans="1:9" x14ac:dyDescent="0.25">
      <c r="A45" s="2" t="s">
        <v>16</v>
      </c>
      <c r="B45" s="2" t="s">
        <v>23</v>
      </c>
      <c r="C45" s="2">
        <v>2</v>
      </c>
      <c r="D45" s="17" t="s">
        <v>39</v>
      </c>
      <c r="E45" s="6">
        <v>25.688222885131836</v>
      </c>
    </row>
    <row r="46" spans="1:9" x14ac:dyDescent="0.25">
      <c r="A46" s="2" t="s">
        <v>16</v>
      </c>
      <c r="B46" s="2" t="s">
        <v>23</v>
      </c>
      <c r="C46" s="2">
        <v>3</v>
      </c>
      <c r="D46" s="17" t="s">
        <v>38</v>
      </c>
      <c r="E46" s="6">
        <v>20.400474548339844</v>
      </c>
    </row>
    <row r="47" spans="1:9" x14ac:dyDescent="0.25">
      <c r="A47" s="2" t="s">
        <v>16</v>
      </c>
      <c r="B47" s="2" t="s">
        <v>23</v>
      </c>
      <c r="C47" s="2">
        <v>1</v>
      </c>
      <c r="D47" s="17" t="s">
        <v>39</v>
      </c>
      <c r="E47" s="6">
        <v>25.611331939697266</v>
      </c>
    </row>
    <row r="48" spans="1:9" x14ac:dyDescent="0.25">
      <c r="A48" s="2" t="s">
        <v>16</v>
      </c>
      <c r="B48" s="2" t="s">
        <v>23</v>
      </c>
      <c r="C48" s="2">
        <v>2</v>
      </c>
      <c r="D48" s="17" t="s">
        <v>38</v>
      </c>
      <c r="E48" s="6">
        <v>20.42216682434082</v>
      </c>
    </row>
    <row r="49" spans="1:5" x14ac:dyDescent="0.25">
      <c r="A49" s="2" t="s">
        <v>16</v>
      </c>
      <c r="B49" s="2" t="s">
        <v>23</v>
      </c>
      <c r="C49" s="2">
        <v>3</v>
      </c>
      <c r="D49" s="17" t="s">
        <v>39</v>
      </c>
      <c r="E49" s="6">
        <v>25.623788833618164</v>
      </c>
    </row>
    <row r="50" spans="1:5" x14ac:dyDescent="0.25">
      <c r="A50" s="2" t="s">
        <v>17</v>
      </c>
      <c r="B50" s="2" t="s">
        <v>23</v>
      </c>
      <c r="C50" s="2">
        <v>1</v>
      </c>
      <c r="D50" s="17" t="s">
        <v>38</v>
      </c>
      <c r="E50" s="6">
        <v>20.235490798950195</v>
      </c>
    </row>
    <row r="51" spans="1:5" x14ac:dyDescent="0.25">
      <c r="A51" s="2" t="s">
        <v>17</v>
      </c>
      <c r="B51" s="2" t="s">
        <v>23</v>
      </c>
      <c r="C51" s="2">
        <v>2</v>
      </c>
      <c r="D51" s="17" t="s">
        <v>39</v>
      </c>
      <c r="E51" s="6">
        <v>25.832366943359375</v>
      </c>
    </row>
    <row r="52" spans="1:5" x14ac:dyDescent="0.25">
      <c r="A52" s="2" t="s">
        <v>17</v>
      </c>
      <c r="B52" s="2" t="s">
        <v>23</v>
      </c>
      <c r="C52" s="2">
        <v>3</v>
      </c>
      <c r="D52" s="17" t="s">
        <v>38</v>
      </c>
      <c r="E52" s="6">
        <v>20.234340667724609</v>
      </c>
    </row>
    <row r="53" spans="1:5" x14ac:dyDescent="0.25">
      <c r="A53" s="2" t="s">
        <v>17</v>
      </c>
      <c r="B53" s="2" t="s">
        <v>23</v>
      </c>
      <c r="C53" s="2">
        <v>1</v>
      </c>
      <c r="D53" s="17" t="s">
        <v>39</v>
      </c>
      <c r="E53" s="6">
        <v>25.783105850219727</v>
      </c>
    </row>
    <row r="54" spans="1:5" x14ac:dyDescent="0.25">
      <c r="A54" s="2" t="s">
        <v>17</v>
      </c>
      <c r="B54" s="2" t="s">
        <v>23</v>
      </c>
      <c r="C54" s="2">
        <v>2</v>
      </c>
      <c r="D54" s="17" t="s">
        <v>38</v>
      </c>
      <c r="E54" s="6">
        <v>20.19972038269043</v>
      </c>
    </row>
    <row r="55" spans="1:5" x14ac:dyDescent="0.25">
      <c r="A55" s="2" t="s">
        <v>17</v>
      </c>
      <c r="B55" s="2" t="s">
        <v>23</v>
      </c>
      <c r="C55" s="2">
        <v>3</v>
      </c>
      <c r="D55" s="17" t="s">
        <v>39</v>
      </c>
      <c r="E55" s="6">
        <v>25.728164672851563</v>
      </c>
    </row>
    <row r="56" spans="1:5" x14ac:dyDescent="0.25">
      <c r="A56" s="2" t="s">
        <v>18</v>
      </c>
      <c r="B56" s="2" t="s">
        <v>23</v>
      </c>
      <c r="C56" s="2">
        <v>1</v>
      </c>
      <c r="D56" s="17" t="s">
        <v>38</v>
      </c>
      <c r="E56" s="6">
        <v>19.868724822998047</v>
      </c>
    </row>
    <row r="57" spans="1:5" x14ac:dyDescent="0.25">
      <c r="A57" s="2" t="s">
        <v>18</v>
      </c>
      <c r="B57" s="2" t="s">
        <v>23</v>
      </c>
      <c r="C57" s="2">
        <v>2</v>
      </c>
      <c r="D57" s="17" t="s">
        <v>39</v>
      </c>
      <c r="E57" s="6">
        <v>25.309162139892578</v>
      </c>
    </row>
    <row r="58" spans="1:5" x14ac:dyDescent="0.25">
      <c r="A58" s="2" t="s">
        <v>18</v>
      </c>
      <c r="B58" s="2" t="s">
        <v>23</v>
      </c>
      <c r="C58" s="2">
        <v>3</v>
      </c>
      <c r="D58" s="17" t="s">
        <v>38</v>
      </c>
      <c r="E58" s="6">
        <v>19.908550262451172</v>
      </c>
    </row>
    <row r="59" spans="1:5" x14ac:dyDescent="0.25">
      <c r="A59" s="2" t="s">
        <v>18</v>
      </c>
      <c r="B59" s="2" t="s">
        <v>23</v>
      </c>
      <c r="C59" s="2">
        <v>1</v>
      </c>
      <c r="D59" s="17" t="s">
        <v>39</v>
      </c>
      <c r="E59" s="6">
        <v>25.393318176269531</v>
      </c>
    </row>
    <row r="60" spans="1:5" x14ac:dyDescent="0.25">
      <c r="A60" s="2" t="s">
        <v>18</v>
      </c>
      <c r="B60" s="2" t="s">
        <v>23</v>
      </c>
      <c r="C60" s="2">
        <v>2</v>
      </c>
      <c r="D60" s="17" t="s">
        <v>38</v>
      </c>
      <c r="E60" s="6">
        <v>19.801841735839844</v>
      </c>
    </row>
    <row r="61" spans="1:5" x14ac:dyDescent="0.25">
      <c r="A61" s="2" t="s">
        <v>18</v>
      </c>
      <c r="B61" s="2" t="s">
        <v>23</v>
      </c>
      <c r="C61" s="2">
        <v>3</v>
      </c>
      <c r="D61" s="17" t="s">
        <v>39</v>
      </c>
      <c r="E61" s="6">
        <v>25.281129837036133</v>
      </c>
    </row>
    <row r="62" spans="1:5" x14ac:dyDescent="0.25">
      <c r="A62" s="2" t="s">
        <v>19</v>
      </c>
      <c r="B62" s="2" t="s">
        <v>23</v>
      </c>
      <c r="C62" s="2">
        <v>1</v>
      </c>
      <c r="D62" s="17" t="s">
        <v>38</v>
      </c>
      <c r="E62" s="6">
        <v>20.334779739379883</v>
      </c>
    </row>
    <row r="63" spans="1:5" x14ac:dyDescent="0.25">
      <c r="A63" s="2" t="s">
        <v>19</v>
      </c>
      <c r="B63" s="2" t="s">
        <v>23</v>
      </c>
      <c r="C63" s="2">
        <v>2</v>
      </c>
      <c r="D63" s="17" t="s">
        <v>39</v>
      </c>
      <c r="E63" s="6">
        <v>25.569442749023438</v>
      </c>
    </row>
    <row r="64" spans="1:5" x14ac:dyDescent="0.25">
      <c r="A64" s="2" t="s">
        <v>19</v>
      </c>
      <c r="B64" s="2" t="s">
        <v>23</v>
      </c>
      <c r="C64" s="2">
        <v>3</v>
      </c>
      <c r="D64" s="17" t="s">
        <v>38</v>
      </c>
      <c r="E64" s="6">
        <v>20.290573120117188</v>
      </c>
    </row>
    <row r="65" spans="1:5" x14ac:dyDescent="0.25">
      <c r="A65" s="2" t="s">
        <v>19</v>
      </c>
      <c r="B65" s="2" t="s">
        <v>23</v>
      </c>
      <c r="C65" s="2">
        <v>1</v>
      </c>
      <c r="D65" s="17" t="s">
        <v>39</v>
      </c>
      <c r="E65" s="6">
        <v>25.551372528076172</v>
      </c>
    </row>
    <row r="66" spans="1:5" x14ac:dyDescent="0.25">
      <c r="A66" s="2" t="s">
        <v>19</v>
      </c>
      <c r="B66" s="2" t="s">
        <v>23</v>
      </c>
      <c r="C66" s="2">
        <v>2</v>
      </c>
      <c r="D66" s="17" t="s">
        <v>38</v>
      </c>
      <c r="E66" s="6">
        <v>20.277141571044922</v>
      </c>
    </row>
    <row r="67" spans="1:5" x14ac:dyDescent="0.25">
      <c r="A67" s="2" t="s">
        <v>19</v>
      </c>
      <c r="B67" s="2" t="s">
        <v>23</v>
      </c>
      <c r="C67" s="2">
        <v>3</v>
      </c>
      <c r="D67" s="17" t="s">
        <v>39</v>
      </c>
      <c r="E67" s="6">
        <v>25.514482498168945</v>
      </c>
    </row>
    <row r="68" spans="1:5" x14ac:dyDescent="0.25">
      <c r="A68" s="2" t="s">
        <v>20</v>
      </c>
      <c r="B68" s="2" t="s">
        <v>23</v>
      </c>
      <c r="C68" s="2">
        <v>1</v>
      </c>
      <c r="D68" s="17" t="s">
        <v>38</v>
      </c>
      <c r="E68" s="6">
        <v>20.149145126342773</v>
      </c>
    </row>
    <row r="69" spans="1:5" x14ac:dyDescent="0.25">
      <c r="A69" s="2" t="s">
        <v>20</v>
      </c>
      <c r="B69" s="2" t="s">
        <v>23</v>
      </c>
      <c r="C69" s="2">
        <v>2</v>
      </c>
      <c r="D69" s="17" t="s">
        <v>39</v>
      </c>
      <c r="E69" s="6">
        <v>25.117378234863281</v>
      </c>
    </row>
    <row r="70" spans="1:5" x14ac:dyDescent="0.25">
      <c r="A70" s="2" t="s">
        <v>20</v>
      </c>
      <c r="B70" s="2" t="s">
        <v>23</v>
      </c>
      <c r="C70" s="2">
        <v>3</v>
      </c>
      <c r="D70" s="17" t="s">
        <v>38</v>
      </c>
      <c r="E70" s="6">
        <v>20.156061172485352</v>
      </c>
    </row>
    <row r="71" spans="1:5" x14ac:dyDescent="0.25">
      <c r="A71" s="2" t="s">
        <v>20</v>
      </c>
      <c r="B71" s="2" t="s">
        <v>23</v>
      </c>
      <c r="C71" s="2">
        <v>1</v>
      </c>
      <c r="D71" s="17" t="s">
        <v>39</v>
      </c>
      <c r="E71" s="6">
        <v>25.090707778930664</v>
      </c>
    </row>
    <row r="72" spans="1:5" x14ac:dyDescent="0.25">
      <c r="A72" s="2" t="s">
        <v>20</v>
      </c>
      <c r="B72" s="2" t="s">
        <v>23</v>
      </c>
      <c r="C72" s="2">
        <v>2</v>
      </c>
      <c r="D72" s="17" t="s">
        <v>38</v>
      </c>
      <c r="E72" s="6">
        <v>20.06843376159668</v>
      </c>
    </row>
    <row r="73" spans="1:5" x14ac:dyDescent="0.25">
      <c r="A73" s="2" t="s">
        <v>20</v>
      </c>
      <c r="B73" s="2" t="s">
        <v>23</v>
      </c>
      <c r="C73" s="2">
        <v>3</v>
      </c>
      <c r="D73" s="17" t="s">
        <v>39</v>
      </c>
      <c r="E73" s="6">
        <v>25.088682174682617</v>
      </c>
    </row>
    <row r="74" spans="1:5" x14ac:dyDescent="0.25">
      <c r="A74" s="2" t="s">
        <v>7</v>
      </c>
      <c r="B74" s="2" t="s">
        <v>24</v>
      </c>
      <c r="C74" s="2">
        <v>1</v>
      </c>
      <c r="D74" s="17" t="s">
        <v>38</v>
      </c>
      <c r="E74" s="6">
        <v>20.166660308837891</v>
      </c>
    </row>
    <row r="75" spans="1:5" x14ac:dyDescent="0.25">
      <c r="A75" s="2" t="s">
        <v>7</v>
      </c>
      <c r="B75" s="2" t="s">
        <v>24</v>
      </c>
      <c r="C75" s="2">
        <v>2</v>
      </c>
      <c r="D75" s="17" t="s">
        <v>39</v>
      </c>
      <c r="E75" s="6">
        <v>25.965391159057617</v>
      </c>
    </row>
    <row r="76" spans="1:5" x14ac:dyDescent="0.25">
      <c r="A76" s="2" t="s">
        <v>7</v>
      </c>
      <c r="B76" s="2" t="s">
        <v>24</v>
      </c>
      <c r="C76" s="2">
        <v>3</v>
      </c>
      <c r="D76" s="17" t="s">
        <v>38</v>
      </c>
      <c r="E76" s="6">
        <v>20.659965515136719</v>
      </c>
    </row>
    <row r="77" spans="1:5" x14ac:dyDescent="0.25">
      <c r="A77" s="2" t="s">
        <v>7</v>
      </c>
      <c r="B77" s="2" t="s">
        <v>24</v>
      </c>
      <c r="C77" s="2">
        <v>1</v>
      </c>
      <c r="D77" s="17" t="s">
        <v>39</v>
      </c>
      <c r="E77" s="6">
        <v>26.507064819335938</v>
      </c>
    </row>
    <row r="78" spans="1:5" x14ac:dyDescent="0.25">
      <c r="A78" s="2" t="s">
        <v>7</v>
      </c>
      <c r="B78" s="2" t="s">
        <v>24</v>
      </c>
      <c r="C78" s="2">
        <v>2</v>
      </c>
      <c r="D78" s="17" t="s">
        <v>38</v>
      </c>
      <c r="E78" s="6">
        <v>20.085790634155273</v>
      </c>
    </row>
    <row r="79" spans="1:5" x14ac:dyDescent="0.25">
      <c r="A79" s="2" t="s">
        <v>7</v>
      </c>
      <c r="B79" s="2" t="s">
        <v>24</v>
      </c>
      <c r="C79" s="2">
        <v>3</v>
      </c>
      <c r="D79" s="17" t="s">
        <v>39</v>
      </c>
      <c r="E79" s="6">
        <v>25.976734161376953</v>
      </c>
    </row>
    <row r="80" spans="1:5" x14ac:dyDescent="0.25">
      <c r="A80" s="2" t="s">
        <v>9</v>
      </c>
      <c r="B80" s="2" t="s">
        <v>24</v>
      </c>
      <c r="C80" s="2">
        <v>1</v>
      </c>
      <c r="D80" s="17" t="s">
        <v>38</v>
      </c>
      <c r="E80" s="6">
        <v>20.400228500366211</v>
      </c>
    </row>
    <row r="81" spans="1:5" x14ac:dyDescent="0.25">
      <c r="A81" s="2" t="s">
        <v>9</v>
      </c>
      <c r="B81" s="2" t="s">
        <v>24</v>
      </c>
      <c r="C81" s="2">
        <v>2</v>
      </c>
      <c r="D81" s="17" t="s">
        <v>39</v>
      </c>
      <c r="E81" s="6">
        <v>25.911983489990234</v>
      </c>
    </row>
    <row r="82" spans="1:5" x14ac:dyDescent="0.25">
      <c r="A82" s="2" t="s">
        <v>9</v>
      </c>
      <c r="B82" s="2" t="s">
        <v>24</v>
      </c>
      <c r="C82" s="2">
        <v>3</v>
      </c>
      <c r="D82" s="17" t="s">
        <v>38</v>
      </c>
      <c r="E82" s="6">
        <v>20.736904144287109</v>
      </c>
    </row>
    <row r="83" spans="1:5" x14ac:dyDescent="0.25">
      <c r="A83" s="2" t="s">
        <v>9</v>
      </c>
      <c r="B83" s="2" t="s">
        <v>24</v>
      </c>
      <c r="C83" s="2">
        <v>1</v>
      </c>
      <c r="D83" s="17" t="s">
        <v>39</v>
      </c>
      <c r="E83" s="6">
        <v>26.231273651123047</v>
      </c>
    </row>
    <row r="84" spans="1:5" x14ac:dyDescent="0.25">
      <c r="A84" s="2" t="s">
        <v>9</v>
      </c>
      <c r="B84" s="2" t="s">
        <v>24</v>
      </c>
      <c r="C84" s="2">
        <v>2</v>
      </c>
      <c r="D84" s="17" t="s">
        <v>38</v>
      </c>
      <c r="E84" s="6">
        <v>20.220897674560547</v>
      </c>
    </row>
    <row r="85" spans="1:5" x14ac:dyDescent="0.25">
      <c r="A85" s="2" t="s">
        <v>9</v>
      </c>
      <c r="B85" s="2" t="s">
        <v>24</v>
      </c>
      <c r="C85" s="2">
        <v>3</v>
      </c>
      <c r="D85" s="17" t="s">
        <v>39</v>
      </c>
      <c r="E85" s="6">
        <v>25.717061996459961</v>
      </c>
    </row>
    <row r="86" spans="1:5" x14ac:dyDescent="0.25">
      <c r="A86" s="2" t="s">
        <v>10</v>
      </c>
      <c r="B86" s="2" t="s">
        <v>24</v>
      </c>
      <c r="C86" s="2">
        <v>1</v>
      </c>
      <c r="D86" s="17" t="s">
        <v>38</v>
      </c>
      <c r="E86" s="6">
        <v>20.377033233642578</v>
      </c>
    </row>
    <row r="87" spans="1:5" x14ac:dyDescent="0.25">
      <c r="A87" s="2" t="s">
        <v>10</v>
      </c>
      <c r="B87" s="2" t="s">
        <v>24</v>
      </c>
      <c r="C87" s="2">
        <v>2</v>
      </c>
      <c r="D87" s="17" t="s">
        <v>39</v>
      </c>
      <c r="E87" s="6">
        <v>25.636146545410156</v>
      </c>
    </row>
    <row r="88" spans="1:5" x14ac:dyDescent="0.25">
      <c r="A88" s="2" t="s">
        <v>10</v>
      </c>
      <c r="B88" s="2" t="s">
        <v>24</v>
      </c>
      <c r="C88" s="2">
        <v>3</v>
      </c>
      <c r="D88" s="17" t="s">
        <v>38</v>
      </c>
      <c r="E88" s="6">
        <v>20.332565307617188</v>
      </c>
    </row>
    <row r="89" spans="1:5" x14ac:dyDescent="0.25">
      <c r="A89" s="2" t="s">
        <v>10</v>
      </c>
      <c r="B89" s="2" t="s">
        <v>24</v>
      </c>
      <c r="C89" s="2">
        <v>1</v>
      </c>
      <c r="D89" s="17" t="s">
        <v>39</v>
      </c>
      <c r="E89" s="6">
        <v>25.579500198364258</v>
      </c>
    </row>
    <row r="90" spans="1:5" x14ac:dyDescent="0.25">
      <c r="A90" s="2" t="s">
        <v>10</v>
      </c>
      <c r="B90" s="2" t="s">
        <v>24</v>
      </c>
      <c r="C90" s="2">
        <v>2</v>
      </c>
      <c r="D90" s="17" t="s">
        <v>38</v>
      </c>
      <c r="E90" s="6">
        <v>20.182159423828125</v>
      </c>
    </row>
    <row r="91" spans="1:5" x14ac:dyDescent="0.25">
      <c r="A91" s="2" t="s">
        <v>10</v>
      </c>
      <c r="B91" s="2" t="s">
        <v>24</v>
      </c>
      <c r="C91" s="2">
        <v>3</v>
      </c>
      <c r="D91" s="17" t="s">
        <v>39</v>
      </c>
      <c r="E91" s="6">
        <v>25.441102981567383</v>
      </c>
    </row>
    <row r="92" spans="1:5" x14ac:dyDescent="0.25">
      <c r="A92" s="2" t="s">
        <v>11</v>
      </c>
      <c r="B92" s="2" t="s">
        <v>24</v>
      </c>
      <c r="C92" s="2">
        <v>1</v>
      </c>
      <c r="D92" s="17" t="s">
        <v>38</v>
      </c>
      <c r="E92" s="6">
        <v>20.535835266113281</v>
      </c>
    </row>
    <row r="93" spans="1:5" x14ac:dyDescent="0.25">
      <c r="A93" s="2" t="s">
        <v>11</v>
      </c>
      <c r="B93" s="2" t="s">
        <v>24</v>
      </c>
      <c r="C93" s="2">
        <v>2</v>
      </c>
      <c r="D93" s="17" t="s">
        <v>39</v>
      </c>
      <c r="E93" s="6">
        <v>26.003828048706055</v>
      </c>
    </row>
    <row r="94" spans="1:5" x14ac:dyDescent="0.25">
      <c r="A94" s="2" t="s">
        <v>11</v>
      </c>
      <c r="B94" s="2" t="s">
        <v>24</v>
      </c>
      <c r="C94" s="2">
        <v>3</v>
      </c>
      <c r="D94" s="17" t="s">
        <v>38</v>
      </c>
      <c r="E94" s="6">
        <v>20.543846130371094</v>
      </c>
    </row>
    <row r="95" spans="1:5" x14ac:dyDescent="0.25">
      <c r="A95" s="2" t="s">
        <v>11</v>
      </c>
      <c r="B95" s="2" t="s">
        <v>24</v>
      </c>
      <c r="C95" s="2">
        <v>1</v>
      </c>
      <c r="D95" s="17" t="s">
        <v>39</v>
      </c>
      <c r="E95" s="6">
        <v>25.976768493652344</v>
      </c>
    </row>
    <row r="96" spans="1:5" x14ac:dyDescent="0.25">
      <c r="A96" s="2" t="s">
        <v>11</v>
      </c>
      <c r="B96" s="2" t="s">
        <v>24</v>
      </c>
      <c r="C96" s="2">
        <v>2</v>
      </c>
      <c r="D96" s="17" t="s">
        <v>38</v>
      </c>
      <c r="E96" s="6">
        <v>20.622383117675781</v>
      </c>
    </row>
    <row r="97" spans="1:5" x14ac:dyDescent="0.25">
      <c r="A97" s="2" t="s">
        <v>11</v>
      </c>
      <c r="B97" s="2" t="s">
        <v>24</v>
      </c>
      <c r="C97" s="2">
        <v>3</v>
      </c>
      <c r="D97" s="17" t="s">
        <v>39</v>
      </c>
      <c r="E97" s="6">
        <v>26.10302734375</v>
      </c>
    </row>
    <row r="98" spans="1:5" x14ac:dyDescent="0.25">
      <c r="A98" s="2" t="s">
        <v>13</v>
      </c>
      <c r="B98" s="2" t="s">
        <v>24</v>
      </c>
      <c r="C98" s="2">
        <v>1</v>
      </c>
      <c r="D98" s="17" t="s">
        <v>38</v>
      </c>
      <c r="E98" s="6">
        <v>20.396945953369141</v>
      </c>
    </row>
    <row r="99" spans="1:5" x14ac:dyDescent="0.25">
      <c r="A99" s="2" t="s">
        <v>13</v>
      </c>
      <c r="B99" s="2" t="s">
        <v>24</v>
      </c>
      <c r="C99" s="2">
        <v>2</v>
      </c>
      <c r="D99" s="17" t="s">
        <v>39</v>
      </c>
      <c r="E99" s="6">
        <v>25.744588851928711</v>
      </c>
    </row>
    <row r="100" spans="1:5" x14ac:dyDescent="0.25">
      <c r="A100" s="2" t="s">
        <v>13</v>
      </c>
      <c r="B100" s="2" t="s">
        <v>24</v>
      </c>
      <c r="C100" s="2">
        <v>3</v>
      </c>
      <c r="D100" s="17" t="s">
        <v>38</v>
      </c>
      <c r="E100" s="6">
        <v>20.401763916015625</v>
      </c>
    </row>
    <row r="101" spans="1:5" x14ac:dyDescent="0.25">
      <c r="A101" s="2" t="s">
        <v>13</v>
      </c>
      <c r="B101" s="2" t="s">
        <v>24</v>
      </c>
      <c r="C101" s="2">
        <v>1</v>
      </c>
      <c r="D101" s="17" t="s">
        <v>39</v>
      </c>
      <c r="E101" s="6">
        <v>25.798837661743164</v>
      </c>
    </row>
    <row r="102" spans="1:5" x14ac:dyDescent="0.25">
      <c r="A102" s="2" t="s">
        <v>13</v>
      </c>
      <c r="B102" s="2" t="s">
        <v>24</v>
      </c>
      <c r="C102" s="2">
        <v>2</v>
      </c>
      <c r="D102" s="17" t="s">
        <v>38</v>
      </c>
      <c r="E102" s="6">
        <v>20.310186386108398</v>
      </c>
    </row>
    <row r="103" spans="1:5" x14ac:dyDescent="0.25">
      <c r="A103" s="2" t="s">
        <v>13</v>
      </c>
      <c r="B103" s="2" t="s">
        <v>24</v>
      </c>
      <c r="C103" s="2">
        <v>3</v>
      </c>
      <c r="D103" s="17" t="s">
        <v>39</v>
      </c>
      <c r="E103" s="6">
        <v>25.766876220703125</v>
      </c>
    </row>
    <row r="104" spans="1:5" x14ac:dyDescent="0.25">
      <c r="A104" s="2" t="s">
        <v>14</v>
      </c>
      <c r="B104" s="2" t="s">
        <v>24</v>
      </c>
      <c r="C104" s="2">
        <v>1</v>
      </c>
      <c r="D104" s="17" t="s">
        <v>38</v>
      </c>
      <c r="E104" s="6">
        <v>20.517181396484375</v>
      </c>
    </row>
    <row r="105" spans="1:5" x14ac:dyDescent="0.25">
      <c r="A105" s="2" t="s">
        <v>14</v>
      </c>
      <c r="B105" s="2" t="s">
        <v>24</v>
      </c>
      <c r="C105" s="2">
        <v>2</v>
      </c>
      <c r="D105" s="17" t="s">
        <v>39</v>
      </c>
      <c r="E105" s="6">
        <v>25.901525497436523</v>
      </c>
    </row>
    <row r="106" spans="1:5" x14ac:dyDescent="0.25">
      <c r="A106" s="2" t="s">
        <v>14</v>
      </c>
      <c r="B106" s="2" t="s">
        <v>24</v>
      </c>
      <c r="C106" s="2">
        <v>3</v>
      </c>
      <c r="D106" s="17" t="s">
        <v>38</v>
      </c>
      <c r="E106" s="6">
        <v>20.454555511474609</v>
      </c>
    </row>
    <row r="107" spans="1:5" x14ac:dyDescent="0.25">
      <c r="A107" s="2" t="s">
        <v>14</v>
      </c>
      <c r="B107" s="2" t="s">
        <v>24</v>
      </c>
      <c r="C107" s="2">
        <v>1</v>
      </c>
      <c r="D107" s="17" t="s">
        <v>39</v>
      </c>
      <c r="E107" s="6">
        <v>25.897161483764648</v>
      </c>
    </row>
    <row r="108" spans="1:5" x14ac:dyDescent="0.25">
      <c r="A108" s="2" t="s">
        <v>14</v>
      </c>
      <c r="B108" s="2" t="s">
        <v>24</v>
      </c>
      <c r="C108" s="2">
        <v>2</v>
      </c>
      <c r="D108" s="17" t="s">
        <v>38</v>
      </c>
      <c r="E108" s="6">
        <v>20.447168350219727</v>
      </c>
    </row>
    <row r="109" spans="1:5" x14ac:dyDescent="0.25">
      <c r="A109" s="2" t="s">
        <v>14</v>
      </c>
      <c r="B109" s="2" t="s">
        <v>24</v>
      </c>
      <c r="C109" s="2">
        <v>3</v>
      </c>
      <c r="D109" s="17" t="s">
        <v>39</v>
      </c>
      <c r="E109" s="6">
        <v>25.870697021484375</v>
      </c>
    </row>
    <row r="110" spans="1:5" x14ac:dyDescent="0.25">
      <c r="A110" s="2" t="s">
        <v>15</v>
      </c>
      <c r="B110" s="2" t="s">
        <v>24</v>
      </c>
      <c r="C110" s="2">
        <v>1</v>
      </c>
      <c r="D110" s="17" t="s">
        <v>38</v>
      </c>
      <c r="E110" s="6">
        <v>20.290189743041992</v>
      </c>
    </row>
    <row r="111" spans="1:5" x14ac:dyDescent="0.25">
      <c r="A111" s="2" t="s">
        <v>15</v>
      </c>
      <c r="B111" s="2" t="s">
        <v>24</v>
      </c>
      <c r="C111" s="2">
        <v>2</v>
      </c>
      <c r="D111" s="17" t="s">
        <v>39</v>
      </c>
      <c r="E111" s="6">
        <v>26.741783142089844</v>
      </c>
    </row>
    <row r="112" spans="1:5" x14ac:dyDescent="0.25">
      <c r="A112" s="2" t="s">
        <v>15</v>
      </c>
      <c r="B112" s="2" t="s">
        <v>24</v>
      </c>
      <c r="C112" s="2">
        <v>3</v>
      </c>
      <c r="D112" s="17" t="s">
        <v>38</v>
      </c>
      <c r="E112" s="6">
        <v>20.241724014282227</v>
      </c>
    </row>
    <row r="113" spans="1:5" x14ac:dyDescent="0.25">
      <c r="A113" s="2" t="s">
        <v>15</v>
      </c>
      <c r="B113" s="2" t="s">
        <v>24</v>
      </c>
      <c r="C113" s="2">
        <v>1</v>
      </c>
      <c r="D113" s="17" t="s">
        <v>39</v>
      </c>
      <c r="E113" s="6">
        <v>26.750057220458984</v>
      </c>
    </row>
    <row r="114" spans="1:5" x14ac:dyDescent="0.25">
      <c r="A114" s="2" t="s">
        <v>15</v>
      </c>
      <c r="B114" s="2" t="s">
        <v>24</v>
      </c>
      <c r="C114" s="2">
        <v>2</v>
      </c>
      <c r="D114" s="17" t="s">
        <v>38</v>
      </c>
      <c r="E114" s="6">
        <v>20.149738311767578</v>
      </c>
    </row>
    <row r="115" spans="1:5" x14ac:dyDescent="0.25">
      <c r="A115" s="2" t="s">
        <v>15</v>
      </c>
      <c r="B115" s="2" t="s">
        <v>24</v>
      </c>
      <c r="C115" s="2">
        <v>3</v>
      </c>
      <c r="D115" s="17" t="s">
        <v>39</v>
      </c>
      <c r="E115" s="6">
        <v>26.702512741088867</v>
      </c>
    </row>
    <row r="116" spans="1:5" x14ac:dyDescent="0.25">
      <c r="A116" s="2" t="s">
        <v>16</v>
      </c>
      <c r="B116" s="2" t="s">
        <v>24</v>
      </c>
      <c r="C116" s="2">
        <v>1</v>
      </c>
      <c r="D116" s="17" t="s">
        <v>38</v>
      </c>
      <c r="E116" s="6">
        <v>20.518518447875977</v>
      </c>
    </row>
    <row r="117" spans="1:5" x14ac:dyDescent="0.25">
      <c r="A117" s="2" t="s">
        <v>16</v>
      </c>
      <c r="B117" s="2" t="s">
        <v>24</v>
      </c>
      <c r="C117" s="2">
        <v>2</v>
      </c>
      <c r="D117" s="17" t="s">
        <v>39</v>
      </c>
      <c r="E117" s="6">
        <v>26.979137420654297</v>
      </c>
    </row>
    <row r="118" spans="1:5" x14ac:dyDescent="0.25">
      <c r="A118" s="2" t="s">
        <v>16</v>
      </c>
      <c r="B118" s="2" t="s">
        <v>24</v>
      </c>
      <c r="C118" s="2">
        <v>3</v>
      </c>
      <c r="D118" s="17" t="s">
        <v>38</v>
      </c>
      <c r="E118" s="6">
        <v>20.505355834960938</v>
      </c>
    </row>
    <row r="119" spans="1:5" x14ac:dyDescent="0.25">
      <c r="A119" s="2" t="s">
        <v>16</v>
      </c>
      <c r="B119" s="2" t="s">
        <v>24</v>
      </c>
      <c r="C119" s="2">
        <v>1</v>
      </c>
      <c r="D119" s="17" t="s">
        <v>39</v>
      </c>
      <c r="E119" s="6">
        <v>26.932722091674805</v>
      </c>
    </row>
    <row r="120" spans="1:5" x14ac:dyDescent="0.25">
      <c r="A120" s="2" t="s">
        <v>16</v>
      </c>
      <c r="B120" s="2" t="s">
        <v>24</v>
      </c>
      <c r="C120" s="2">
        <v>2</v>
      </c>
      <c r="D120" s="17" t="s">
        <v>38</v>
      </c>
      <c r="E120" s="6">
        <v>20.458494186401367</v>
      </c>
    </row>
    <row r="121" spans="1:5" x14ac:dyDescent="0.25">
      <c r="A121" s="2" t="s">
        <v>16</v>
      </c>
      <c r="B121" s="2" t="s">
        <v>24</v>
      </c>
      <c r="C121" s="2">
        <v>3</v>
      </c>
      <c r="D121" s="17" t="s">
        <v>39</v>
      </c>
      <c r="E121" s="6">
        <v>26.906009674072266</v>
      </c>
    </row>
    <row r="122" spans="1:5" x14ac:dyDescent="0.25">
      <c r="A122" s="2" t="s">
        <v>17</v>
      </c>
      <c r="B122" s="2" t="s">
        <v>24</v>
      </c>
      <c r="C122" s="2">
        <v>1</v>
      </c>
      <c r="D122" s="17" t="s">
        <v>38</v>
      </c>
      <c r="E122" s="6">
        <v>20.229486465454102</v>
      </c>
    </row>
    <row r="123" spans="1:5" x14ac:dyDescent="0.25">
      <c r="A123" s="2" t="s">
        <v>17</v>
      </c>
      <c r="B123" s="2" t="s">
        <v>24</v>
      </c>
      <c r="C123" s="2">
        <v>2</v>
      </c>
      <c r="D123" s="17" t="s">
        <v>39</v>
      </c>
      <c r="E123" s="6">
        <v>26.980621337890625</v>
      </c>
    </row>
    <row r="124" spans="1:5" x14ac:dyDescent="0.25">
      <c r="A124" s="2" t="s">
        <v>17</v>
      </c>
      <c r="B124" s="2" t="s">
        <v>24</v>
      </c>
      <c r="C124" s="2">
        <v>3</v>
      </c>
      <c r="D124" s="17" t="s">
        <v>38</v>
      </c>
      <c r="E124" s="6">
        <v>20.190593719482422</v>
      </c>
    </row>
    <row r="125" spans="1:5" x14ac:dyDescent="0.25">
      <c r="A125" s="2" t="s">
        <v>17</v>
      </c>
      <c r="B125" s="2" t="s">
        <v>24</v>
      </c>
      <c r="C125" s="2">
        <v>1</v>
      </c>
      <c r="D125" s="17" t="s">
        <v>39</v>
      </c>
      <c r="E125" s="6">
        <v>26.982767105102539</v>
      </c>
    </row>
    <row r="126" spans="1:5" x14ac:dyDescent="0.25">
      <c r="A126" s="2" t="s">
        <v>17</v>
      </c>
      <c r="B126" s="2" t="s">
        <v>24</v>
      </c>
      <c r="C126" s="2">
        <v>2</v>
      </c>
      <c r="D126" s="17" t="s">
        <v>38</v>
      </c>
      <c r="E126" s="6">
        <v>20.237619400024414</v>
      </c>
    </row>
    <row r="127" spans="1:5" x14ac:dyDescent="0.25">
      <c r="A127" s="2" t="s">
        <v>17</v>
      </c>
      <c r="B127" s="2" t="s">
        <v>24</v>
      </c>
      <c r="C127" s="2">
        <v>3</v>
      </c>
      <c r="D127" s="17" t="s">
        <v>39</v>
      </c>
      <c r="E127" s="6">
        <v>27.037628173828125</v>
      </c>
    </row>
    <row r="128" spans="1:5" x14ac:dyDescent="0.25">
      <c r="A128" s="2" t="s">
        <v>18</v>
      </c>
      <c r="B128" s="2" t="s">
        <v>24</v>
      </c>
      <c r="C128" s="2">
        <v>1</v>
      </c>
      <c r="D128" s="17" t="s">
        <v>38</v>
      </c>
      <c r="E128" s="6">
        <v>19.80633544921875</v>
      </c>
    </row>
    <row r="129" spans="1:5" x14ac:dyDescent="0.25">
      <c r="A129" s="2" t="s">
        <v>18</v>
      </c>
      <c r="B129" s="2" t="s">
        <v>24</v>
      </c>
      <c r="C129" s="2">
        <v>2</v>
      </c>
      <c r="D129" s="17" t="s">
        <v>39</v>
      </c>
      <c r="E129" s="6">
        <v>26.271097183227539</v>
      </c>
    </row>
    <row r="130" spans="1:5" x14ac:dyDescent="0.25">
      <c r="A130" s="2" t="s">
        <v>18</v>
      </c>
      <c r="B130" s="2" t="s">
        <v>24</v>
      </c>
      <c r="C130" s="2">
        <v>3</v>
      </c>
      <c r="D130" s="17" t="s">
        <v>38</v>
      </c>
      <c r="E130" s="6">
        <v>20.08888053894043</v>
      </c>
    </row>
    <row r="131" spans="1:5" x14ac:dyDescent="0.25">
      <c r="A131" s="2" t="s">
        <v>18</v>
      </c>
      <c r="B131" s="2" t="s">
        <v>24</v>
      </c>
      <c r="C131" s="2">
        <v>1</v>
      </c>
      <c r="D131" s="17" t="s">
        <v>39</v>
      </c>
      <c r="E131" s="6">
        <v>26.648202896118164</v>
      </c>
    </row>
    <row r="132" spans="1:5" x14ac:dyDescent="0.25">
      <c r="A132" s="2" t="s">
        <v>18</v>
      </c>
      <c r="B132" s="2" t="s">
        <v>24</v>
      </c>
      <c r="C132" s="2">
        <v>2</v>
      </c>
      <c r="D132" s="17" t="s">
        <v>38</v>
      </c>
      <c r="E132" s="6">
        <v>19.980146408081055</v>
      </c>
    </row>
    <row r="133" spans="1:5" x14ac:dyDescent="0.25">
      <c r="A133" s="2" t="s">
        <v>18</v>
      </c>
      <c r="B133" s="2" t="s">
        <v>24</v>
      </c>
      <c r="C133" s="2">
        <v>3</v>
      </c>
      <c r="D133" s="17" t="s">
        <v>39</v>
      </c>
      <c r="E133" s="6">
        <v>26.501569747924805</v>
      </c>
    </row>
    <row r="134" spans="1:5" x14ac:dyDescent="0.25">
      <c r="A134" s="2" t="s">
        <v>19</v>
      </c>
      <c r="B134" s="2" t="s">
        <v>24</v>
      </c>
      <c r="C134" s="2">
        <v>1</v>
      </c>
      <c r="D134" s="17" t="s">
        <v>38</v>
      </c>
      <c r="E134" s="6">
        <v>20.352834701538086</v>
      </c>
    </row>
    <row r="135" spans="1:5" x14ac:dyDescent="0.25">
      <c r="A135" s="2" t="s">
        <v>19</v>
      </c>
      <c r="B135" s="2" t="s">
        <v>24</v>
      </c>
      <c r="C135" s="2">
        <v>2</v>
      </c>
      <c r="D135" s="17" t="s">
        <v>39</v>
      </c>
      <c r="E135" s="6">
        <v>26.715307235717773</v>
      </c>
    </row>
    <row r="136" spans="1:5" x14ac:dyDescent="0.25">
      <c r="A136" s="2" t="s">
        <v>19</v>
      </c>
      <c r="B136" s="2" t="s">
        <v>24</v>
      </c>
      <c r="C136" s="2">
        <v>3</v>
      </c>
      <c r="D136" s="17" t="s">
        <v>38</v>
      </c>
      <c r="E136" s="6">
        <v>20.476329803466797</v>
      </c>
    </row>
    <row r="137" spans="1:5" x14ac:dyDescent="0.25">
      <c r="A137" s="2" t="s">
        <v>19</v>
      </c>
      <c r="B137" s="2" t="s">
        <v>24</v>
      </c>
      <c r="C137" s="2">
        <v>1</v>
      </c>
      <c r="D137" s="17" t="s">
        <v>39</v>
      </c>
      <c r="E137" s="6">
        <v>26.878870010375977</v>
      </c>
    </row>
    <row r="138" spans="1:5" x14ac:dyDescent="0.25">
      <c r="A138" s="2" t="s">
        <v>19</v>
      </c>
      <c r="B138" s="2" t="s">
        <v>24</v>
      </c>
      <c r="C138" s="2">
        <v>2</v>
      </c>
      <c r="D138" s="17" t="s">
        <v>38</v>
      </c>
      <c r="E138" s="6">
        <v>20.117862701416016</v>
      </c>
    </row>
    <row r="139" spans="1:5" x14ac:dyDescent="0.25">
      <c r="A139" s="2" t="s">
        <v>19</v>
      </c>
      <c r="B139" s="2" t="s">
        <v>24</v>
      </c>
      <c r="C139" s="2">
        <v>3</v>
      </c>
      <c r="D139" s="17" t="s">
        <v>39</v>
      </c>
      <c r="E139" s="6">
        <v>26.456565856933594</v>
      </c>
    </row>
    <row r="140" spans="1:5" x14ac:dyDescent="0.25">
      <c r="A140" s="2" t="s">
        <v>20</v>
      </c>
      <c r="B140" s="2" t="s">
        <v>24</v>
      </c>
      <c r="C140" s="2">
        <v>1</v>
      </c>
      <c r="D140" s="17" t="s">
        <v>38</v>
      </c>
      <c r="E140" s="6">
        <v>20.201395034790039</v>
      </c>
    </row>
    <row r="141" spans="1:5" x14ac:dyDescent="0.25">
      <c r="A141" s="2" t="s">
        <v>20</v>
      </c>
      <c r="B141" s="2" t="s">
        <v>24</v>
      </c>
      <c r="C141" s="2">
        <v>2</v>
      </c>
      <c r="D141" s="17" t="s">
        <v>39</v>
      </c>
      <c r="E141" s="6">
        <v>26.431699752807617</v>
      </c>
    </row>
    <row r="142" spans="1:5" x14ac:dyDescent="0.25">
      <c r="A142" s="2" t="s">
        <v>20</v>
      </c>
      <c r="B142" s="2" t="s">
        <v>24</v>
      </c>
      <c r="C142" s="2">
        <v>3</v>
      </c>
      <c r="D142" s="17" t="s">
        <v>38</v>
      </c>
      <c r="E142" s="6">
        <v>20.308895111083984</v>
      </c>
    </row>
    <row r="143" spans="1:5" x14ac:dyDescent="0.25">
      <c r="A143" s="2" t="s">
        <v>20</v>
      </c>
      <c r="B143" s="2" t="s">
        <v>24</v>
      </c>
      <c r="C143" s="2">
        <v>1</v>
      </c>
      <c r="D143" s="17" t="s">
        <v>39</v>
      </c>
      <c r="E143" s="6">
        <v>26.491552352905273</v>
      </c>
    </row>
    <row r="144" spans="1:5" x14ac:dyDescent="0.25">
      <c r="A144" s="2" t="s">
        <v>20</v>
      </c>
      <c r="B144" s="2" t="s">
        <v>24</v>
      </c>
      <c r="C144" s="2">
        <v>2</v>
      </c>
      <c r="D144" s="17" t="s">
        <v>38</v>
      </c>
      <c r="E144" s="6">
        <v>20.148792266845703</v>
      </c>
    </row>
    <row r="145" spans="1:5" x14ac:dyDescent="0.25">
      <c r="A145" s="2" t="s">
        <v>20</v>
      </c>
      <c r="B145" s="2" t="s">
        <v>24</v>
      </c>
      <c r="C145" s="2">
        <v>3</v>
      </c>
      <c r="D145" s="17" t="s">
        <v>39</v>
      </c>
      <c r="E145" s="6">
        <v>26.363563537597656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89"/>
  <sheetViews>
    <sheetView topLeftCell="A28" zoomScale="85" zoomScaleNormal="85" workbookViewId="0">
      <selection activeCell="P12" sqref="P12"/>
    </sheetView>
  </sheetViews>
  <sheetFormatPr defaultRowHeight="15" x14ac:dyDescent="0.25"/>
  <cols>
    <col min="1" max="1" width="13.42578125" bestFit="1" customWidth="1"/>
    <col min="2" max="2" width="4.140625" bestFit="1" customWidth="1"/>
    <col min="3" max="3" width="18.28515625" bestFit="1" customWidth="1"/>
    <col min="4" max="4" width="8" bestFit="1" customWidth="1"/>
    <col min="6" max="6" width="10.140625" bestFit="1" customWidth="1"/>
    <col min="7" max="7" width="13.42578125" bestFit="1" customWidth="1"/>
    <col min="8" max="8" width="13.42578125" customWidth="1"/>
    <col min="9" max="9" width="18.28515625" bestFit="1" customWidth="1"/>
    <col min="11" max="11" width="7.5703125" bestFit="1" customWidth="1"/>
    <col min="12" max="12" width="15.42578125" bestFit="1" customWidth="1"/>
    <col min="13" max="13" width="12.5703125" bestFit="1" customWidth="1"/>
    <col min="14" max="14" width="11.85546875" bestFit="1" customWidth="1"/>
    <col min="16" max="16" width="17.5703125" bestFit="1" customWidth="1"/>
  </cols>
  <sheetData>
    <row r="1" spans="1:16" x14ac:dyDescent="0.25">
      <c r="A1" s="2" t="s">
        <v>0</v>
      </c>
      <c r="B1" s="2" t="s">
        <v>1</v>
      </c>
      <c r="C1" s="2" t="s">
        <v>25</v>
      </c>
      <c r="D1" s="2" t="s">
        <v>2</v>
      </c>
      <c r="F1" s="2" t="s">
        <v>55</v>
      </c>
      <c r="G1" s="2" t="s">
        <v>0</v>
      </c>
      <c r="H1" s="2" t="s">
        <v>26</v>
      </c>
      <c r="I1" s="2" t="s">
        <v>22</v>
      </c>
      <c r="J1" s="2" t="s">
        <v>1</v>
      </c>
      <c r="K1" s="2" t="s">
        <v>3</v>
      </c>
      <c r="L1" s="2" t="s">
        <v>4</v>
      </c>
      <c r="M1" s="2" t="s">
        <v>5</v>
      </c>
      <c r="N1" s="2" t="s">
        <v>6</v>
      </c>
    </row>
    <row r="2" spans="1:16" x14ac:dyDescent="0.25">
      <c r="A2" s="2" t="s">
        <v>7</v>
      </c>
      <c r="B2" s="2" t="s">
        <v>8</v>
      </c>
      <c r="C2" s="2" t="s">
        <v>23</v>
      </c>
      <c r="D2" s="6">
        <v>4.8868179321289063</v>
      </c>
      <c r="F2" s="2" t="s">
        <v>43</v>
      </c>
      <c r="G2" s="10" t="s">
        <v>7</v>
      </c>
      <c r="H2" s="10" t="s">
        <v>27</v>
      </c>
      <c r="I2" s="10" t="s">
        <v>23</v>
      </c>
      <c r="J2" s="10" t="s">
        <v>8</v>
      </c>
      <c r="K2" s="11">
        <f>AVERAGEIFS($D$2:$D$73,$A$2:$A$73,$G2,$C$2:$C$73,$I2)</f>
        <v>4.8717091878255205</v>
      </c>
      <c r="L2" s="11">
        <f t="array" ref="L2">STDEV(IF($C$2:$C$73=$I2,IF($A$2:$A$73=$G2,$D$2:$D$73,"NA"),"NA"))</f>
        <v>1.5371038779259294E-2</v>
      </c>
      <c r="M2" s="11">
        <f>K2-AVERAGEIFS($K$2:$K$25,$I$2:$I$25,"Non-Allele Specific",$H$2:$H$25,"WT")</f>
        <v>0.22156471676296619</v>
      </c>
      <c r="N2" s="12">
        <f>2^-(M2)</f>
        <v>0.85763475917217369</v>
      </c>
      <c r="O2" s="3"/>
      <c r="P2" s="3"/>
    </row>
    <row r="3" spans="1:16" x14ac:dyDescent="0.25">
      <c r="A3" s="2" t="s">
        <v>7</v>
      </c>
      <c r="B3" s="2" t="s">
        <v>8</v>
      </c>
      <c r="C3" s="2" t="s">
        <v>23</v>
      </c>
      <c r="D3" s="6">
        <v>4.8722209930419922</v>
      </c>
      <c r="F3" s="2" t="s">
        <v>44</v>
      </c>
      <c r="G3" s="10" t="s">
        <v>9</v>
      </c>
      <c r="H3" s="10" t="s">
        <v>27</v>
      </c>
      <c r="I3" s="10" t="s">
        <v>23</v>
      </c>
      <c r="J3" s="10" t="s">
        <v>8</v>
      </c>
      <c r="K3" s="11">
        <f t="shared" ref="K3:K13" si="0">AVERAGEIFS($D$2:$D$73,$A$2:$A$73,$G3,$C$2:$C$73,$I3)</f>
        <v>4.744273503621419</v>
      </c>
      <c r="L3" s="11">
        <f t="array" ref="L3">STDEV(IF($C$2:$C$73=$I3,IF($A$2:$A$73=$G3,$D$2:$D$73,"NA"),"NA"))</f>
        <v>6.0112112633597531E-2</v>
      </c>
      <c r="M3" s="11">
        <f t="shared" ref="M3:M13" si="1">K3-AVERAGEIFS($K$2:$K$25,$I$2:$I$25,"Non-Allele Specific",$H$2:$H$25,"WT")</f>
        <v>9.4129032558864623E-2</v>
      </c>
      <c r="N3" s="12">
        <f t="shared" ref="N3:N19" si="2">2^-(M3)</f>
        <v>0.93683765371987715</v>
      </c>
    </row>
    <row r="4" spans="1:16" x14ac:dyDescent="0.25">
      <c r="A4" s="2" t="s">
        <v>7</v>
      </c>
      <c r="B4" s="2" t="s">
        <v>8</v>
      </c>
      <c r="C4" s="2" t="s">
        <v>23</v>
      </c>
      <c r="D4" s="6">
        <v>4.8560886383056641</v>
      </c>
      <c r="F4" s="2" t="s">
        <v>45</v>
      </c>
      <c r="G4" s="10" t="s">
        <v>10</v>
      </c>
      <c r="H4" s="10" t="s">
        <v>27</v>
      </c>
      <c r="I4" s="10" t="s">
        <v>23</v>
      </c>
      <c r="J4" s="10" t="s">
        <v>8</v>
      </c>
      <c r="K4" s="11">
        <f t="shared" si="0"/>
        <v>4.2833919525146484</v>
      </c>
      <c r="L4" s="11">
        <f t="array" ref="L4">STDEV(IF($C$2:$C$73=$I4,IF($A$2:$A$73=$G4,$D$2:$D$73,"NA"),"NA"))</f>
        <v>4.6300380283639591E-3</v>
      </c>
      <c r="M4" s="11">
        <f t="shared" si="1"/>
        <v>-0.36675251854790591</v>
      </c>
      <c r="N4" s="12">
        <f t="shared" si="2"/>
        <v>1.2894470385572658</v>
      </c>
    </row>
    <row r="5" spans="1:16" x14ac:dyDescent="0.25">
      <c r="A5" s="2" t="s">
        <v>9</v>
      </c>
      <c r="B5" s="2" t="s">
        <v>8</v>
      </c>
      <c r="C5" s="2" t="s">
        <v>23</v>
      </c>
      <c r="D5" s="6">
        <v>4.6748638153076172</v>
      </c>
      <c r="F5" s="2" t="s">
        <v>46</v>
      </c>
      <c r="G5" s="10" t="s">
        <v>11</v>
      </c>
      <c r="H5" s="10" t="s">
        <v>27</v>
      </c>
      <c r="I5" s="10" t="s">
        <v>23</v>
      </c>
      <c r="J5" s="10" t="s">
        <v>12</v>
      </c>
      <c r="K5" s="11">
        <f t="shared" si="0"/>
        <v>4.6650517781575518</v>
      </c>
      <c r="L5" s="11">
        <f t="array" ref="L5">STDEV(IF($C$2:$C$73=$I5,IF($A$2:$A$73=$G5,$D$2:$D$73,"NA"),"NA"))</f>
        <v>3.644972303212398E-2</v>
      </c>
      <c r="M5" s="11">
        <f t="shared" si="1"/>
        <v>1.4907307094997435E-2</v>
      </c>
      <c r="N5" s="12">
        <f t="shared" si="2"/>
        <v>0.98972024372565903</v>
      </c>
    </row>
    <row r="6" spans="1:16" x14ac:dyDescent="0.25">
      <c r="A6" s="2" t="s">
        <v>9</v>
      </c>
      <c r="B6" s="2" t="s">
        <v>8</v>
      </c>
      <c r="C6" s="2" t="s">
        <v>23</v>
      </c>
      <c r="D6" s="6">
        <v>4.7794113159179688</v>
      </c>
      <c r="F6" s="2" t="s">
        <v>47</v>
      </c>
      <c r="G6" s="10" t="s">
        <v>13</v>
      </c>
      <c r="H6" s="10" t="s">
        <v>27</v>
      </c>
      <c r="I6" s="10" t="s">
        <v>23</v>
      </c>
      <c r="J6" s="10" t="s">
        <v>12</v>
      </c>
      <c r="K6" s="11">
        <f t="shared" si="0"/>
        <v>4.7063236236572266</v>
      </c>
      <c r="L6" s="11">
        <f t="array" ref="L6">STDEV(IF($C$2:$C$73=$I6,IF($A$2:$A$73=$G6,$D$2:$D$73,"NA"),"NA"))</f>
        <v>1.7563252316364499E-2</v>
      </c>
      <c r="M6" s="11">
        <f t="shared" si="1"/>
        <v>5.617915259467221E-2</v>
      </c>
      <c r="N6" s="12">
        <f t="shared" si="2"/>
        <v>0.96180801078027855</v>
      </c>
    </row>
    <row r="7" spans="1:16" x14ac:dyDescent="0.25">
      <c r="A7" s="2" t="s">
        <v>9</v>
      </c>
      <c r="B7" s="2" t="s">
        <v>8</v>
      </c>
      <c r="C7" s="2" t="s">
        <v>23</v>
      </c>
      <c r="D7" s="6">
        <v>4.7785453796386719</v>
      </c>
      <c r="F7" s="2" t="s">
        <v>48</v>
      </c>
      <c r="G7" s="10" t="s">
        <v>14</v>
      </c>
      <c r="H7" s="10" t="s">
        <v>27</v>
      </c>
      <c r="I7" s="10" t="s">
        <v>23</v>
      </c>
      <c r="J7" s="10" t="s">
        <v>12</v>
      </c>
      <c r="K7" s="11">
        <f t="shared" si="0"/>
        <v>4.630116780598958</v>
      </c>
      <c r="L7" s="11">
        <f t="array" ref="L7">STDEV(IF($C$2:$C$73=$I7,IF($A$2:$A$73=$G7,$D$2:$D$73,"NA"),"NA"))</f>
        <v>2.5231761504816624E-2</v>
      </c>
      <c r="M7" s="11">
        <f t="shared" si="1"/>
        <v>-2.0027690463596315E-2</v>
      </c>
      <c r="N7" s="12">
        <f t="shared" si="2"/>
        <v>1.0139789414757758</v>
      </c>
    </row>
    <row r="8" spans="1:16" x14ac:dyDescent="0.25">
      <c r="A8" s="2" t="s">
        <v>10</v>
      </c>
      <c r="B8" s="2" t="s">
        <v>8</v>
      </c>
      <c r="C8" s="2" t="s">
        <v>23</v>
      </c>
      <c r="D8" s="6">
        <v>4.278045654296875</v>
      </c>
      <c r="F8" s="2" t="s">
        <v>49</v>
      </c>
      <c r="G8" s="13" t="s">
        <v>15</v>
      </c>
      <c r="H8" s="13" t="s">
        <v>28</v>
      </c>
      <c r="I8" s="13" t="s">
        <v>23</v>
      </c>
      <c r="J8" s="13" t="s">
        <v>8</v>
      </c>
      <c r="K8" s="14">
        <f t="shared" si="0"/>
        <v>4.9306316375732422</v>
      </c>
      <c r="L8" s="14">
        <f t="array" ref="L8">STDEV(IF($C$2:$C$73=$I8,IF($A$2:$A$73=$G8,$D$2:$D$73,"NA"),"NA"))</f>
        <v>2.46161971926088E-2</v>
      </c>
      <c r="M8" s="14">
        <f t="shared" si="1"/>
        <v>0.28048716651068784</v>
      </c>
      <c r="N8" s="15">
        <f t="shared" si="2"/>
        <v>0.8233129555734785</v>
      </c>
    </row>
    <row r="9" spans="1:16" x14ac:dyDescent="0.25">
      <c r="A9" s="2" t="s">
        <v>10</v>
      </c>
      <c r="B9" s="2" t="s">
        <v>8</v>
      </c>
      <c r="C9" s="2" t="s">
        <v>23</v>
      </c>
      <c r="D9" s="6">
        <v>4.2860565185546875</v>
      </c>
      <c r="F9" s="2" t="s">
        <v>50</v>
      </c>
      <c r="G9" s="13" t="s">
        <v>16</v>
      </c>
      <c r="H9" s="13" t="s">
        <v>28</v>
      </c>
      <c r="I9" s="13" t="s">
        <v>23</v>
      </c>
      <c r="J9" s="13" t="s">
        <v>8</v>
      </c>
      <c r="K9" s="14">
        <f t="shared" si="0"/>
        <v>5.0748926798502607</v>
      </c>
      <c r="L9" s="14">
        <f t="array" ref="L9">STDEV(IF($C$2:$C$73=$I9,IF($A$2:$A$73=$G9,$D$2:$D$73,"NA"),"NA"))</f>
        <v>2.9120615471500178E-2</v>
      </c>
      <c r="M9" s="14">
        <f t="shared" si="1"/>
        <v>0.42474820878770636</v>
      </c>
      <c r="N9" s="15">
        <f t="shared" si="2"/>
        <v>0.74496873839486777</v>
      </c>
    </row>
    <row r="10" spans="1:16" x14ac:dyDescent="0.25">
      <c r="A10" s="2" t="s">
        <v>10</v>
      </c>
      <c r="B10" s="2" t="s">
        <v>8</v>
      </c>
      <c r="C10" s="2" t="s">
        <v>23</v>
      </c>
      <c r="D10" s="6">
        <v>4.2860736846923828</v>
      </c>
      <c r="F10" s="2" t="s">
        <v>51</v>
      </c>
      <c r="G10" s="13" t="s">
        <v>17</v>
      </c>
      <c r="H10" s="13" t="s">
        <v>28</v>
      </c>
      <c r="I10" s="13" t="s">
        <v>23</v>
      </c>
      <c r="J10" s="13" t="s">
        <v>8</v>
      </c>
      <c r="K10" s="14">
        <f t="shared" si="0"/>
        <v>4.6093908945719404</v>
      </c>
      <c r="L10" s="14">
        <f t="array" ref="L10">STDEV(IF($C$2:$C$73=$I10,IF($A$2:$A$73=$G10,$D$2:$D$73,"NA"),"NA"))</f>
        <v>2.0979320326955233E-2</v>
      </c>
      <c r="M10" s="14">
        <f t="shared" si="1"/>
        <v>-4.0753576490613952E-2</v>
      </c>
      <c r="N10" s="15">
        <f t="shared" si="2"/>
        <v>1.0286509913147006</v>
      </c>
    </row>
    <row r="11" spans="1:16" x14ac:dyDescent="0.25">
      <c r="A11" s="2" t="s">
        <v>11</v>
      </c>
      <c r="B11" s="2" t="s">
        <v>12</v>
      </c>
      <c r="C11" s="2" t="s">
        <v>23</v>
      </c>
      <c r="D11" s="6">
        <v>4.6653995513916016</v>
      </c>
      <c r="F11" s="2" t="s">
        <v>52</v>
      </c>
      <c r="G11" s="13" t="s">
        <v>18</v>
      </c>
      <c r="H11" s="13" t="s">
        <v>28</v>
      </c>
      <c r="I11" s="13" t="s">
        <v>23</v>
      </c>
      <c r="J11" s="13" t="s">
        <v>12</v>
      </c>
      <c r="K11" s="14">
        <f t="shared" si="0"/>
        <v>4.9999332427978516</v>
      </c>
      <c r="L11" s="14">
        <f t="array" ref="L11">STDEV(IF($C$2:$C$73=$I11,IF($A$2:$A$73=$G11,$D$2:$D$73,"NA"),"NA"))</f>
        <v>2.7892491417661675E-2</v>
      </c>
      <c r="M11" s="14">
        <f t="shared" si="1"/>
        <v>0.34978877173529721</v>
      </c>
      <c r="N11" s="15">
        <f t="shared" si="2"/>
        <v>0.78469897905014219</v>
      </c>
    </row>
    <row r="12" spans="1:16" x14ac:dyDescent="0.25">
      <c r="A12" s="2" t="s">
        <v>11</v>
      </c>
      <c r="B12" s="2" t="s">
        <v>12</v>
      </c>
      <c r="C12" s="2" t="s">
        <v>23</v>
      </c>
      <c r="D12" s="6">
        <v>4.6284294128417969</v>
      </c>
      <c r="F12" s="2" t="s">
        <v>53</v>
      </c>
      <c r="G12" s="13" t="s">
        <v>19</v>
      </c>
      <c r="H12" s="13" t="s">
        <v>28</v>
      </c>
      <c r="I12" s="13" t="s">
        <v>23</v>
      </c>
      <c r="J12" s="13" t="s">
        <v>12</v>
      </c>
      <c r="K12" s="14">
        <f t="shared" si="0"/>
        <v>4.8687515258789063</v>
      </c>
      <c r="L12" s="14">
        <f t="array" ref="L12">STDEV(IF($C$2:$C$73=$I12,IF($A$2:$A$73=$G12,$D$2:$D$73,"NA"),"NA"))</f>
        <v>1.1918654568191795E-2</v>
      </c>
      <c r="M12" s="14">
        <f t="shared" si="1"/>
        <v>0.2186070548163519</v>
      </c>
      <c r="N12" s="15">
        <f t="shared" si="2"/>
        <v>0.85939479544189878</v>
      </c>
    </row>
    <row r="13" spans="1:16" x14ac:dyDescent="0.25">
      <c r="A13" s="2" t="s">
        <v>11</v>
      </c>
      <c r="B13" s="2" t="s">
        <v>12</v>
      </c>
      <c r="C13" s="2" t="s">
        <v>23</v>
      </c>
      <c r="D13" s="6">
        <v>4.7013263702392578</v>
      </c>
      <c r="F13" s="2" t="s">
        <v>54</v>
      </c>
      <c r="G13" s="13" t="s">
        <v>20</v>
      </c>
      <c r="H13" s="13" t="s">
        <v>28</v>
      </c>
      <c r="I13" s="13" t="s">
        <v>23</v>
      </c>
      <c r="J13" s="13" t="s">
        <v>12</v>
      </c>
      <c r="K13" s="14">
        <f t="shared" si="0"/>
        <v>4.8456484476725263</v>
      </c>
      <c r="L13" s="14">
        <f t="array" ref="L13">STDEV(IF($C$2:$C$73=$I13,IF($A$2:$A$73=$G13,$D$2:$D$73,"NA"),"NA"))</f>
        <v>3.1959769908383888E-2</v>
      </c>
      <c r="M13" s="14">
        <f t="shared" si="1"/>
        <v>0.19550397660997199</v>
      </c>
      <c r="N13" s="15">
        <f t="shared" si="2"/>
        <v>0.87326778402189587</v>
      </c>
    </row>
    <row r="14" spans="1:16" x14ac:dyDescent="0.25">
      <c r="A14" s="2" t="s">
        <v>13</v>
      </c>
      <c r="B14" s="2" t="s">
        <v>12</v>
      </c>
      <c r="C14" s="2" t="s">
        <v>23</v>
      </c>
      <c r="D14" s="6">
        <v>4.6865177154541016</v>
      </c>
      <c r="F14" s="2" t="s">
        <v>43</v>
      </c>
      <c r="G14" s="1" t="s">
        <v>7</v>
      </c>
      <c r="H14" s="1" t="s">
        <v>27</v>
      </c>
      <c r="I14" s="1" t="s">
        <v>24</v>
      </c>
      <c r="J14" s="1" t="s">
        <v>8</v>
      </c>
      <c r="K14" s="4">
        <f>AVERAGEIFS($D$2:$D$73,$A$2:$A$73,$G14,$C$2:$C$73,$I14)</f>
        <v>5.3323071797688799</v>
      </c>
      <c r="L14" s="4">
        <f t="array" ref="L14">STDEV(IF($C$2:$C$73=$I14,IF($A$2:$A$73=$G14,$D$2:$D$73,"NA"),"NA"))</f>
        <v>3.3321406890852959E-2</v>
      </c>
      <c r="M14" s="4">
        <f>K14-AVERAGEIFS($K$2:$K$25,$I$2:$I$25,"WT Allele Specific",$H$2:$H$25,"WT")</f>
        <v>0.14533880021837042</v>
      </c>
      <c r="N14" s="5">
        <f t="shared" si="2"/>
        <v>0.90416701947636913</v>
      </c>
      <c r="O14" s="3"/>
      <c r="P14" s="16"/>
    </row>
    <row r="15" spans="1:16" x14ac:dyDescent="0.25">
      <c r="A15" s="2" t="s">
        <v>13</v>
      </c>
      <c r="B15" s="2" t="s">
        <v>12</v>
      </c>
      <c r="C15" s="2" t="s">
        <v>23</v>
      </c>
      <c r="D15" s="6">
        <v>4.7200031280517578</v>
      </c>
      <c r="F15" s="2" t="s">
        <v>44</v>
      </c>
      <c r="G15" s="1" t="s">
        <v>9</v>
      </c>
      <c r="H15" s="1" t="s">
        <v>27</v>
      </c>
      <c r="I15" s="1" t="s">
        <v>24</v>
      </c>
      <c r="J15" s="1" t="s">
        <v>8</v>
      </c>
      <c r="K15" s="4">
        <f t="shared" ref="K15:K16" si="3">AVERAGEIFS($D$2:$D$73,$A$2:$A$73,$G15,$C$2:$C$73,$I15)</f>
        <v>5.2619965871175127</v>
      </c>
      <c r="L15" s="4">
        <f t="array" ref="L15">STDEV(IF($C$2:$C$73=$I15,IF($A$2:$A$73=$G15,$D$2:$D$73,"NA"),"NA"))</f>
        <v>1.475837369363894E-2</v>
      </c>
      <c r="M15" s="4">
        <f t="shared" ref="M15:M25" si="4">K15-AVERAGEIFS($K$2:$K$25,$I$2:$I$25,"WT Allele Specific",$H$2:$H$25,"WT")</f>
        <v>7.5028207567003236E-2</v>
      </c>
      <c r="N15" s="5">
        <f t="shared" si="2"/>
        <v>0.94932355959906189</v>
      </c>
      <c r="O15" s="3"/>
      <c r="P15" s="16"/>
    </row>
    <row r="16" spans="1:16" x14ac:dyDescent="0.25">
      <c r="A16" s="2" t="s">
        <v>13</v>
      </c>
      <c r="B16" s="2" t="s">
        <v>12</v>
      </c>
      <c r="C16" s="2" t="s">
        <v>23</v>
      </c>
      <c r="D16" s="6">
        <v>4.7124500274658203</v>
      </c>
      <c r="F16" s="2" t="s">
        <v>45</v>
      </c>
      <c r="G16" s="1" t="s">
        <v>10</v>
      </c>
      <c r="H16" s="1" t="s">
        <v>27</v>
      </c>
      <c r="I16" s="1" t="s">
        <v>24</v>
      </c>
      <c r="J16" s="1" t="s">
        <v>8</v>
      </c>
      <c r="K16" s="4">
        <f t="shared" si="3"/>
        <v>4.8759276072184248</v>
      </c>
      <c r="L16" s="4">
        <f t="array" ref="L16">STDEV(IF($C$2:$C$73=$I16,IF($A$2:$A$73=$G16,$D$2:$D$73,"NA"),"NA"))</f>
        <v>3.6378043210281416E-2</v>
      </c>
      <c r="M16" s="4">
        <f t="shared" si="4"/>
        <v>-0.31104077233208471</v>
      </c>
      <c r="N16" s="5">
        <f t="shared" si="2"/>
        <v>1.2406023581648582</v>
      </c>
      <c r="O16" s="3"/>
      <c r="P16" s="16"/>
    </row>
    <row r="17" spans="1:16" x14ac:dyDescent="0.25">
      <c r="A17" s="2" t="s">
        <v>14</v>
      </c>
      <c r="B17" s="2" t="s">
        <v>12</v>
      </c>
      <c r="C17" s="2" t="s">
        <v>23</v>
      </c>
      <c r="D17" s="6">
        <v>4.6512851715087891</v>
      </c>
      <c r="F17" s="2" t="s">
        <v>46</v>
      </c>
      <c r="G17" s="1" t="s">
        <v>11</v>
      </c>
      <c r="H17" s="1" t="s">
        <v>27</v>
      </c>
      <c r="I17" s="1" t="s">
        <v>24</v>
      </c>
      <c r="J17" s="1" t="s">
        <v>12</v>
      </c>
      <c r="K17" s="4">
        <f>AVERAGEIFS($D$2:$D$73,$A$2:$A$73,$G17,$C$2:$C$73,$I17)</f>
        <v>5.2909126281738281</v>
      </c>
      <c r="L17" s="4">
        <f t="array" ref="L17">STDEV(IF($C$2:$C$73=$I17,IF($A$2:$A$73=$G17,$D$2:$D$73,"NA"),"NA"))</f>
        <v>3.645650734100158E-2</v>
      </c>
      <c r="M17" s="4">
        <f t="shared" si="4"/>
        <v>0.10394424862331864</v>
      </c>
      <c r="N17" s="5">
        <f t="shared" si="2"/>
        <v>0.93048561461019008</v>
      </c>
      <c r="O17" s="3"/>
      <c r="P17" s="16"/>
    </row>
    <row r="18" spans="1:16" x14ac:dyDescent="0.25">
      <c r="A18" s="2" t="s">
        <v>14</v>
      </c>
      <c r="B18" s="2" t="s">
        <v>12</v>
      </c>
      <c r="C18" s="2" t="s">
        <v>23</v>
      </c>
      <c r="D18" s="6">
        <v>4.6368694305419922</v>
      </c>
      <c r="F18" s="2" t="s">
        <v>47</v>
      </c>
      <c r="G18" s="1" t="s">
        <v>13</v>
      </c>
      <c r="H18" s="1" t="s">
        <v>27</v>
      </c>
      <c r="I18" s="1" t="s">
        <v>24</v>
      </c>
      <c r="J18" s="1" t="s">
        <v>12</v>
      </c>
      <c r="K18" s="4">
        <f t="shared" ref="K18:K25" si="5">AVERAGEIFS($D$2:$D$73,$A$2:$A$73,$G18,$C$2:$C$73,$I18)</f>
        <v>5.2073421478271484</v>
      </c>
      <c r="L18" s="4">
        <f t="array" ref="L18">STDEV(IF($C$2:$C$73=$I18,IF($A$2:$A$73=$G18,$D$2:$D$73,"NA"),"NA"))</f>
        <v>3.5825484946765199E-2</v>
      </c>
      <c r="M18" s="4">
        <f t="shared" si="4"/>
        <v>2.0373768276638948E-2</v>
      </c>
      <c r="N18" s="5">
        <f t="shared" si="2"/>
        <v>0.98597722794336018</v>
      </c>
      <c r="O18" s="3"/>
      <c r="P18" s="16"/>
    </row>
    <row r="19" spans="1:16" x14ac:dyDescent="0.25">
      <c r="A19" s="2" t="s">
        <v>14</v>
      </c>
      <c r="B19" s="2" t="s">
        <v>12</v>
      </c>
      <c r="C19" s="2" t="s">
        <v>23</v>
      </c>
      <c r="D19" s="6">
        <v>4.6021957397460938</v>
      </c>
      <c r="F19" s="2" t="s">
        <v>48</v>
      </c>
      <c r="G19" s="1" t="s">
        <v>14</v>
      </c>
      <c r="H19" s="1" t="s">
        <v>27</v>
      </c>
      <c r="I19" s="1" t="s">
        <v>24</v>
      </c>
      <c r="J19" s="1" t="s">
        <v>12</v>
      </c>
      <c r="K19" s="4">
        <f t="shared" si="5"/>
        <v>5.1533241271972656</v>
      </c>
      <c r="L19" s="4">
        <f t="array" ref="L19">STDEV(IF($C$2:$C$73=$I19,IF($A$2:$A$73=$G19,$D$2:$D$73,"NA"),"NA"))</f>
        <v>2.7234989451815902E-2</v>
      </c>
      <c r="M19" s="4">
        <f t="shared" si="4"/>
        <v>-3.3644252353243864E-2</v>
      </c>
      <c r="N19" s="5">
        <f t="shared" si="2"/>
        <v>1.0235944657753924</v>
      </c>
      <c r="O19" s="3"/>
      <c r="P19" s="16"/>
    </row>
    <row r="20" spans="1:16" x14ac:dyDescent="0.25">
      <c r="A20" s="2" t="s">
        <v>15</v>
      </c>
      <c r="B20" s="2" t="s">
        <v>12</v>
      </c>
      <c r="C20" s="2" t="s">
        <v>23</v>
      </c>
      <c r="D20" s="6">
        <v>4.9367294311523438</v>
      </c>
      <c r="F20" s="2" t="s">
        <v>49</v>
      </c>
      <c r="G20" s="7" t="s">
        <v>15</v>
      </c>
      <c r="H20" s="7" t="s">
        <v>28</v>
      </c>
      <c r="I20" s="7" t="s">
        <v>24</v>
      </c>
      <c r="J20" s="7" t="s">
        <v>8</v>
      </c>
      <c r="K20" s="8">
        <f t="shared" si="5"/>
        <v>5.9484895070393877</v>
      </c>
      <c r="L20" s="8">
        <f t="array" ref="L20">STDEV(IF($C$2:$C$73=$I20,IF($A$2:$A$73=$G20,$D$2:$D$73,"NA"),"NA"))</f>
        <v>3.5911140725798471E-2</v>
      </c>
      <c r="M20" s="8">
        <f t="shared" si="4"/>
        <v>0.76152112748887824</v>
      </c>
      <c r="N20" s="9">
        <f>2^-(M20)</f>
        <v>0.58987406002304388</v>
      </c>
      <c r="O20" s="3"/>
      <c r="P20" s="16"/>
    </row>
    <row r="21" spans="1:16" x14ac:dyDescent="0.25">
      <c r="A21" s="2" t="s">
        <v>15</v>
      </c>
      <c r="B21" s="2" t="s">
        <v>8</v>
      </c>
      <c r="C21" s="2" t="s">
        <v>23</v>
      </c>
      <c r="D21" s="6">
        <v>4.9035396575927734</v>
      </c>
      <c r="F21" s="2" t="s">
        <v>50</v>
      </c>
      <c r="G21" s="7" t="s">
        <v>16</v>
      </c>
      <c r="H21" s="7" t="s">
        <v>28</v>
      </c>
      <c r="I21" s="7" t="s">
        <v>24</v>
      </c>
      <c r="J21" s="7" t="s">
        <v>8</v>
      </c>
      <c r="K21" s="8">
        <f t="shared" si="5"/>
        <v>6.1445000966389971</v>
      </c>
      <c r="L21" s="8">
        <f t="array" ref="L21">STDEV(IF($C$2:$C$73=$I21,IF($A$2:$A$73=$G21,$D$2:$D$73,"NA"),"NA"))</f>
        <v>1.2989111595333678E-2</v>
      </c>
      <c r="M21" s="8">
        <f t="shared" si="4"/>
        <v>0.95753171708848761</v>
      </c>
      <c r="N21" s="9">
        <f t="shared" ref="N21:N25" si="6">2^-(M21)</f>
        <v>0.51493715752018776</v>
      </c>
      <c r="O21" s="3"/>
      <c r="P21" s="16"/>
    </row>
    <row r="22" spans="1:16" x14ac:dyDescent="0.25">
      <c r="A22" s="2" t="s">
        <v>15</v>
      </c>
      <c r="B22" s="2" t="s">
        <v>8</v>
      </c>
      <c r="C22" s="2" t="s">
        <v>23</v>
      </c>
      <c r="D22" s="6">
        <v>4.9516258239746094</v>
      </c>
      <c r="F22" s="2" t="s">
        <v>51</v>
      </c>
      <c r="G22" s="7" t="s">
        <v>17</v>
      </c>
      <c r="H22" s="7" t="s">
        <v>28</v>
      </c>
      <c r="I22" s="7" t="s">
        <v>24</v>
      </c>
      <c r="J22" s="7" t="s">
        <v>8</v>
      </c>
      <c r="K22" s="8">
        <f t="shared" si="5"/>
        <v>6.0816192626953125</v>
      </c>
      <c r="L22" s="8">
        <f t="array" ref="L22">STDEV(IF($C$2:$C$73=$I22,IF($A$2:$A$73=$G22,$D$2:$D$73,"NA"),"NA"))</f>
        <v>2.1191226752049461E-2</v>
      </c>
      <c r="M22" s="8">
        <f t="shared" si="4"/>
        <v>0.89465088314480301</v>
      </c>
      <c r="N22" s="9">
        <f t="shared" si="6"/>
        <v>0.5378773400765825</v>
      </c>
      <c r="O22" s="3"/>
      <c r="P22" s="16"/>
    </row>
    <row r="23" spans="1:16" x14ac:dyDescent="0.25">
      <c r="A23" s="2" t="s">
        <v>16</v>
      </c>
      <c r="B23" s="2" t="s">
        <v>8</v>
      </c>
      <c r="C23" s="2" t="s">
        <v>23</v>
      </c>
      <c r="D23" s="6">
        <v>5.1063079833984375</v>
      </c>
      <c r="F23" s="2" t="s">
        <v>52</v>
      </c>
      <c r="G23" s="7" t="s">
        <v>18</v>
      </c>
      <c r="H23" s="7" t="s">
        <v>28</v>
      </c>
      <c r="I23" s="7" t="s">
        <v>24</v>
      </c>
      <c r="J23" s="7" t="s">
        <v>12</v>
      </c>
      <c r="K23" s="8">
        <f t="shared" si="5"/>
        <v>6.1564318339029951</v>
      </c>
      <c r="L23" s="8">
        <f t="array" ref="L23">STDEV(IF($C$2:$C$73=$I23,IF($A$2:$A$73=$G23,$D$2:$D$73,"NA"),"NA"))</f>
        <v>3.499081426635671E-2</v>
      </c>
      <c r="M23" s="8">
        <f t="shared" si="4"/>
        <v>0.9694634543524856</v>
      </c>
      <c r="N23" s="9">
        <f t="shared" si="6"/>
        <v>0.51069595797268363</v>
      </c>
      <c r="O23" s="3"/>
      <c r="P23" s="16"/>
    </row>
    <row r="24" spans="1:16" x14ac:dyDescent="0.25">
      <c r="A24" s="2" t="s">
        <v>16</v>
      </c>
      <c r="B24" s="2" t="s">
        <v>8</v>
      </c>
      <c r="C24" s="2" t="s">
        <v>23</v>
      </c>
      <c r="D24" s="6">
        <v>5.0488014221191406</v>
      </c>
      <c r="F24" s="2" t="s">
        <v>53</v>
      </c>
      <c r="G24" s="7" t="s">
        <v>19</v>
      </c>
      <c r="H24" s="7" t="s">
        <v>28</v>
      </c>
      <c r="I24" s="7" t="s">
        <v>24</v>
      </c>
      <c r="J24" s="7" t="s">
        <v>12</v>
      </c>
      <c r="K24" s="8">
        <f t="shared" si="5"/>
        <v>6.0013071695963545</v>
      </c>
      <c r="L24" s="8">
        <f t="array" ref="L24">STDEV(IF($C$2:$C$73=$I24,IF($A$2:$A$73=$G24,$D$2:$D$73,"NA"),"NA"))</f>
        <v>2.8110835477681562E-2</v>
      </c>
      <c r="M24" s="8">
        <f t="shared" si="4"/>
        <v>0.81433879004584497</v>
      </c>
      <c r="N24" s="9">
        <f t="shared" si="6"/>
        <v>0.56866905692426262</v>
      </c>
      <c r="O24" s="3"/>
      <c r="P24" s="16"/>
    </row>
    <row r="25" spans="1:16" x14ac:dyDescent="0.25">
      <c r="A25" s="2" t="s">
        <v>16</v>
      </c>
      <c r="B25" s="2" t="s">
        <v>8</v>
      </c>
      <c r="C25" s="2" t="s">
        <v>23</v>
      </c>
      <c r="D25" s="6">
        <v>5.0695686340332031</v>
      </c>
      <c r="F25" s="2" t="s">
        <v>54</v>
      </c>
      <c r="G25" s="7" t="s">
        <v>20</v>
      </c>
      <c r="H25" s="7" t="s">
        <v>28</v>
      </c>
      <c r="I25" s="7" t="s">
        <v>24</v>
      </c>
      <c r="J25" s="7" t="s">
        <v>12</v>
      </c>
      <c r="K25" s="8">
        <f t="shared" si="5"/>
        <v>5.9339637756347656</v>
      </c>
      <c r="L25" s="8">
        <f t="array" ref="L25">STDEV(IF($C$2:$C$73=$I25,IF($A$2:$A$73=$G25,$D$2:$D$73,"NA"),"NA"))</f>
        <v>2.4563613475838204E-2</v>
      </c>
      <c r="M25" s="8">
        <f t="shared" si="4"/>
        <v>0.74699539608425614</v>
      </c>
      <c r="N25" s="9">
        <f t="shared" si="6"/>
        <v>0.59584318873354003</v>
      </c>
      <c r="O25" s="3"/>
      <c r="P25" s="16"/>
    </row>
    <row r="26" spans="1:16" x14ac:dyDescent="0.25">
      <c r="A26" s="2" t="s">
        <v>17</v>
      </c>
      <c r="B26" s="2" t="s">
        <v>8</v>
      </c>
      <c r="C26" s="2" t="s">
        <v>23</v>
      </c>
      <c r="D26" s="6">
        <v>4.6300487518310547</v>
      </c>
    </row>
    <row r="27" spans="1:16" x14ac:dyDescent="0.25">
      <c r="A27" s="2" t="s">
        <v>17</v>
      </c>
      <c r="B27" s="2" t="s">
        <v>8</v>
      </c>
      <c r="C27" s="2" t="s">
        <v>23</v>
      </c>
      <c r="D27" s="6">
        <v>4.588104248046875</v>
      </c>
    </row>
    <row r="28" spans="1:16" x14ac:dyDescent="0.25">
      <c r="A28" s="2" t="s">
        <v>17</v>
      </c>
      <c r="B28" s="2" t="s">
        <v>8</v>
      </c>
      <c r="C28" s="2" t="s">
        <v>23</v>
      </c>
      <c r="D28" s="6">
        <v>4.6100196838378906</v>
      </c>
    </row>
    <row r="29" spans="1:16" x14ac:dyDescent="0.25">
      <c r="A29" s="2" t="s">
        <v>18</v>
      </c>
      <c r="B29" s="2" t="s">
        <v>8</v>
      </c>
      <c r="C29" s="2" t="s">
        <v>23</v>
      </c>
      <c r="D29" s="6">
        <v>5.0262794494628906</v>
      </c>
    </row>
    <row r="30" spans="1:16" x14ac:dyDescent="0.25">
      <c r="A30" s="2" t="s">
        <v>18</v>
      </c>
      <c r="B30" s="2" t="s">
        <v>12</v>
      </c>
      <c r="C30" s="2" t="s">
        <v>23</v>
      </c>
      <c r="D30" s="6">
        <v>5.0028038024902344</v>
      </c>
    </row>
    <row r="31" spans="1:16" x14ac:dyDescent="0.25">
      <c r="A31" s="2" t="s">
        <v>18</v>
      </c>
      <c r="B31" s="2" t="s">
        <v>12</v>
      </c>
      <c r="C31" s="2" t="s">
        <v>23</v>
      </c>
      <c r="D31" s="6">
        <v>4.9707164764404297</v>
      </c>
    </row>
    <row r="32" spans="1:16" x14ac:dyDescent="0.25">
      <c r="A32" s="2" t="s">
        <v>19</v>
      </c>
      <c r="B32" s="2" t="s">
        <v>12</v>
      </c>
      <c r="C32" s="2" t="s">
        <v>23</v>
      </c>
      <c r="D32" s="6">
        <v>4.8736534118652344</v>
      </c>
    </row>
    <row r="33" spans="1:16" x14ac:dyDescent="0.25">
      <c r="A33" s="2" t="s">
        <v>19</v>
      </c>
      <c r="B33" s="2" t="s">
        <v>12</v>
      </c>
      <c r="C33" s="2" t="s">
        <v>23</v>
      </c>
      <c r="D33" s="6">
        <v>4.8774375915527344</v>
      </c>
    </row>
    <row r="34" spans="1:16" x14ac:dyDescent="0.25">
      <c r="A34" s="2" t="s">
        <v>19</v>
      </c>
      <c r="B34" s="2" t="s">
        <v>12</v>
      </c>
      <c r="C34" s="2" t="s">
        <v>23</v>
      </c>
      <c r="D34" s="6">
        <v>4.85516357421875</v>
      </c>
    </row>
    <row r="35" spans="1:16" x14ac:dyDescent="0.25">
      <c r="A35" s="2" t="s">
        <v>20</v>
      </c>
      <c r="B35" s="2" t="s">
        <v>12</v>
      </c>
      <c r="C35" s="2" t="s">
        <v>23</v>
      </c>
      <c r="D35" s="6">
        <v>4.8824558258056641</v>
      </c>
    </row>
    <row r="36" spans="1:16" x14ac:dyDescent="0.25">
      <c r="A36" s="2" t="s">
        <v>20</v>
      </c>
      <c r="B36" s="2" t="s">
        <v>12</v>
      </c>
      <c r="C36" s="2" t="s">
        <v>23</v>
      </c>
      <c r="D36" s="6">
        <v>4.8249340057373047</v>
      </c>
    </row>
    <row r="37" spans="1:16" x14ac:dyDescent="0.25">
      <c r="A37" s="2" t="s">
        <v>20</v>
      </c>
      <c r="B37" s="2" t="s">
        <v>12</v>
      </c>
      <c r="C37" s="2" t="s">
        <v>23</v>
      </c>
      <c r="D37" s="6">
        <v>4.8295555114746094</v>
      </c>
    </row>
    <row r="38" spans="1:16" x14ac:dyDescent="0.25">
      <c r="A38" s="2" t="s">
        <v>7</v>
      </c>
      <c r="B38" s="2" t="s">
        <v>8</v>
      </c>
      <c r="C38" s="1" t="s">
        <v>24</v>
      </c>
      <c r="D38" s="6">
        <v>5.2989616394042969</v>
      </c>
    </row>
    <row r="39" spans="1:16" x14ac:dyDescent="0.25">
      <c r="A39" s="2" t="s">
        <v>7</v>
      </c>
      <c r="B39" s="2" t="s">
        <v>8</v>
      </c>
      <c r="C39" s="1" t="s">
        <v>24</v>
      </c>
      <c r="D39" s="6">
        <v>5.3656044006347656</v>
      </c>
    </row>
    <row r="40" spans="1:16" x14ac:dyDescent="0.25">
      <c r="A40" s="2" t="s">
        <v>7</v>
      </c>
      <c r="B40" s="2" t="s">
        <v>8</v>
      </c>
      <c r="C40" s="1" t="s">
        <v>24</v>
      </c>
      <c r="D40" s="6">
        <v>5.3323554992675781</v>
      </c>
      <c r="P40" t="s">
        <v>21</v>
      </c>
    </row>
    <row r="41" spans="1:16" x14ac:dyDescent="0.25">
      <c r="A41" s="2" t="s">
        <v>9</v>
      </c>
      <c r="B41" s="2" t="s">
        <v>8</v>
      </c>
      <c r="C41" s="1" t="s">
        <v>24</v>
      </c>
      <c r="D41" s="6">
        <v>5.2652873992919922</v>
      </c>
      <c r="P41" s="3"/>
    </row>
    <row r="42" spans="1:16" x14ac:dyDescent="0.25">
      <c r="A42" s="2" t="s">
        <v>9</v>
      </c>
      <c r="B42" s="2" t="s">
        <v>8</v>
      </c>
      <c r="C42" s="1" t="s">
        <v>24</v>
      </c>
      <c r="D42" s="6">
        <v>5.2748317718505859</v>
      </c>
    </row>
    <row r="43" spans="1:16" x14ac:dyDescent="0.25">
      <c r="A43" s="2" t="s">
        <v>9</v>
      </c>
      <c r="B43" s="2" t="s">
        <v>8</v>
      </c>
      <c r="C43" s="1" t="s">
        <v>24</v>
      </c>
      <c r="D43" s="6">
        <v>5.2458705902099609</v>
      </c>
      <c r="P43" s="3"/>
    </row>
    <row r="44" spans="1:16" x14ac:dyDescent="0.25">
      <c r="A44" s="2" t="s">
        <v>10</v>
      </c>
      <c r="B44" s="2" t="s">
        <v>8</v>
      </c>
      <c r="C44" s="1" t="s">
        <v>24</v>
      </c>
      <c r="D44" s="6">
        <v>4.8366756439208984</v>
      </c>
    </row>
    <row r="45" spans="1:16" x14ac:dyDescent="0.25">
      <c r="A45" s="2" t="s">
        <v>10</v>
      </c>
      <c r="B45" s="2" t="s">
        <v>8</v>
      </c>
      <c r="C45" s="1" t="s">
        <v>24</v>
      </c>
      <c r="D45" s="6">
        <v>4.882598876953125</v>
      </c>
      <c r="P45" s="3"/>
    </row>
    <row r="46" spans="1:16" x14ac:dyDescent="0.25">
      <c r="A46" s="2" t="s">
        <v>10</v>
      </c>
      <c r="B46" s="2" t="s">
        <v>8</v>
      </c>
      <c r="C46" s="1" t="s">
        <v>24</v>
      </c>
      <c r="D46" s="6">
        <v>4.90850830078125</v>
      </c>
    </row>
    <row r="47" spans="1:16" x14ac:dyDescent="0.25">
      <c r="A47" s="2" t="s">
        <v>11</v>
      </c>
      <c r="B47" s="2" t="s">
        <v>12</v>
      </c>
      <c r="C47" s="1" t="s">
        <v>24</v>
      </c>
      <c r="D47" s="6">
        <v>5.3322677612304688</v>
      </c>
      <c r="P47" s="3"/>
    </row>
    <row r="48" spans="1:16" x14ac:dyDescent="0.25">
      <c r="A48" s="2" t="s">
        <v>11</v>
      </c>
      <c r="B48" s="2" t="s">
        <v>12</v>
      </c>
      <c r="C48" s="1" t="s">
        <v>24</v>
      </c>
      <c r="D48" s="6">
        <v>5.2770462036132813</v>
      </c>
    </row>
    <row r="49" spans="1:16" x14ac:dyDescent="0.25">
      <c r="A49" s="2" t="s">
        <v>11</v>
      </c>
      <c r="B49" s="2" t="s">
        <v>12</v>
      </c>
      <c r="C49" s="1" t="s">
        <v>24</v>
      </c>
      <c r="D49" s="6">
        <v>5.2634239196777344</v>
      </c>
      <c r="P49" s="3"/>
    </row>
    <row r="50" spans="1:16" x14ac:dyDescent="0.25">
      <c r="A50" s="2" t="s">
        <v>13</v>
      </c>
      <c r="B50" s="2" t="s">
        <v>12</v>
      </c>
      <c r="C50" s="1" t="s">
        <v>24</v>
      </c>
      <c r="D50" s="6">
        <v>5.181793212890625</v>
      </c>
    </row>
    <row r="51" spans="1:16" x14ac:dyDescent="0.25">
      <c r="A51" s="2" t="s">
        <v>13</v>
      </c>
      <c r="B51" s="2" t="s">
        <v>12</v>
      </c>
      <c r="C51" s="1" t="s">
        <v>24</v>
      </c>
      <c r="D51" s="6">
        <v>5.1919403076171875</v>
      </c>
      <c r="P51" s="3"/>
    </row>
    <row r="52" spans="1:16" x14ac:dyDescent="0.25">
      <c r="A52" s="2" t="s">
        <v>13</v>
      </c>
      <c r="B52" s="2" t="s">
        <v>12</v>
      </c>
      <c r="C52" s="1" t="s">
        <v>24</v>
      </c>
      <c r="D52" s="6">
        <v>5.2482929229736328</v>
      </c>
    </row>
    <row r="53" spans="1:16" x14ac:dyDescent="0.25">
      <c r="A53" s="2" t="s">
        <v>14</v>
      </c>
      <c r="B53" s="2" t="s">
        <v>12</v>
      </c>
      <c r="C53" s="1" t="s">
        <v>24</v>
      </c>
      <c r="D53" s="6">
        <v>5.1774349212646484</v>
      </c>
      <c r="P53" s="3"/>
    </row>
    <row r="54" spans="1:16" x14ac:dyDescent="0.25">
      <c r="A54" s="2" t="s">
        <v>14</v>
      </c>
      <c r="B54" s="2" t="s">
        <v>12</v>
      </c>
      <c r="C54" s="1" t="s">
        <v>24</v>
      </c>
      <c r="D54" s="6">
        <v>5.1587543487548828</v>
      </c>
    </row>
    <row r="55" spans="1:16" x14ac:dyDescent="0.25">
      <c r="A55" s="2" t="s">
        <v>14</v>
      </c>
      <c r="B55" s="2" t="s">
        <v>12</v>
      </c>
      <c r="C55" s="1" t="s">
        <v>24</v>
      </c>
      <c r="D55" s="6">
        <v>5.1237831115722656</v>
      </c>
      <c r="P55" s="3"/>
    </row>
    <row r="56" spans="1:16" x14ac:dyDescent="0.25">
      <c r="A56" s="2" t="s">
        <v>15</v>
      </c>
      <c r="B56" s="2" t="s">
        <v>12</v>
      </c>
      <c r="C56" s="1" t="s">
        <v>24</v>
      </c>
      <c r="D56" s="6">
        <v>5.9400424957275391</v>
      </c>
    </row>
    <row r="57" spans="1:16" x14ac:dyDescent="0.25">
      <c r="A57" s="2" t="s">
        <v>15</v>
      </c>
      <c r="B57" s="2" t="s">
        <v>8</v>
      </c>
      <c r="C57" s="1" t="s">
        <v>24</v>
      </c>
      <c r="D57" s="6">
        <v>5.9175548553466797</v>
      </c>
      <c r="P57" s="3"/>
    </row>
    <row r="58" spans="1:16" x14ac:dyDescent="0.25">
      <c r="A58" s="2" t="s">
        <v>15</v>
      </c>
      <c r="B58" s="2" t="s">
        <v>8</v>
      </c>
      <c r="C58" s="1" t="s">
        <v>24</v>
      </c>
      <c r="D58" s="6">
        <v>5.9878711700439453</v>
      </c>
    </row>
    <row r="59" spans="1:16" x14ac:dyDescent="0.25">
      <c r="A59" s="2" t="s">
        <v>16</v>
      </c>
      <c r="B59" s="2" t="s">
        <v>8</v>
      </c>
      <c r="C59" s="1" t="s">
        <v>24</v>
      </c>
      <c r="D59" s="6">
        <v>6.1295108795166016</v>
      </c>
      <c r="P59" s="3"/>
    </row>
    <row r="60" spans="1:16" x14ac:dyDescent="0.25">
      <c r="A60" s="2" t="s">
        <v>16</v>
      </c>
      <c r="B60" s="2" t="s">
        <v>8</v>
      </c>
      <c r="C60" s="1" t="s">
        <v>24</v>
      </c>
      <c r="D60" s="6">
        <v>6.1515369415283203</v>
      </c>
    </row>
    <row r="61" spans="1:16" x14ac:dyDescent="0.25">
      <c r="A61" s="2" t="s">
        <v>16</v>
      </c>
      <c r="B61" s="2" t="s">
        <v>8</v>
      </c>
      <c r="C61" s="1" t="s">
        <v>24</v>
      </c>
      <c r="D61" s="6">
        <v>6.1524524688720703</v>
      </c>
      <c r="P61" s="3"/>
    </row>
    <row r="62" spans="1:16" x14ac:dyDescent="0.25">
      <c r="A62" s="2" t="s">
        <v>17</v>
      </c>
      <c r="B62" s="2" t="s">
        <v>8</v>
      </c>
      <c r="C62" s="1" t="s">
        <v>24</v>
      </c>
      <c r="D62" s="6">
        <v>6.0572261810302734</v>
      </c>
    </row>
    <row r="63" spans="1:16" x14ac:dyDescent="0.25">
      <c r="A63" s="2" t="s">
        <v>17</v>
      </c>
      <c r="B63" s="2" t="s">
        <v>8</v>
      </c>
      <c r="C63" s="1" t="s">
        <v>24</v>
      </c>
      <c r="D63" s="6">
        <v>6.0921421051025391</v>
      </c>
      <c r="P63" s="3"/>
    </row>
    <row r="64" spans="1:16" x14ac:dyDescent="0.25">
      <c r="A64" s="2" t="s">
        <v>17</v>
      </c>
      <c r="B64" s="2" t="s">
        <v>8</v>
      </c>
      <c r="C64" s="1" t="s">
        <v>24</v>
      </c>
      <c r="D64" s="6">
        <v>6.095489501953125</v>
      </c>
    </row>
    <row r="65" spans="1:16" x14ac:dyDescent="0.25">
      <c r="A65" s="2" t="s">
        <v>18</v>
      </c>
      <c r="B65" s="2" t="s">
        <v>8</v>
      </c>
      <c r="C65" s="1" t="s">
        <v>24</v>
      </c>
      <c r="D65" s="6">
        <v>6.1259212493896484</v>
      </c>
      <c r="P65" s="3"/>
    </row>
    <row r="66" spans="1:16" x14ac:dyDescent="0.25">
      <c r="A66" s="2" t="s">
        <v>18</v>
      </c>
      <c r="B66" s="2" t="s">
        <v>12</v>
      </c>
      <c r="C66" s="1" t="s">
        <v>24</v>
      </c>
      <c r="D66" s="6">
        <v>6.1487483978271484</v>
      </c>
    </row>
    <row r="67" spans="1:16" x14ac:dyDescent="0.25">
      <c r="A67" s="2" t="s">
        <v>18</v>
      </c>
      <c r="B67" s="2" t="s">
        <v>12</v>
      </c>
      <c r="C67" s="1" t="s">
        <v>24</v>
      </c>
      <c r="D67" s="6">
        <v>6.1946258544921875</v>
      </c>
      <c r="P67" s="3"/>
    </row>
    <row r="68" spans="1:16" x14ac:dyDescent="0.25">
      <c r="A68" s="2" t="s">
        <v>19</v>
      </c>
      <c r="B68" s="2" t="s">
        <v>12</v>
      </c>
      <c r="C68" s="1" t="s">
        <v>24</v>
      </c>
      <c r="D68" s="6">
        <v>6.0336952209472656</v>
      </c>
    </row>
    <row r="69" spans="1:16" x14ac:dyDescent="0.25">
      <c r="A69" s="2" t="s">
        <v>19</v>
      </c>
      <c r="B69" s="2" t="s">
        <v>12</v>
      </c>
      <c r="C69" s="1" t="s">
        <v>24</v>
      </c>
      <c r="D69" s="6">
        <v>5.9869785308837891</v>
      </c>
      <c r="P69" s="3"/>
    </row>
    <row r="70" spans="1:16" x14ac:dyDescent="0.25">
      <c r="A70" s="2" t="s">
        <v>19</v>
      </c>
      <c r="B70" s="2" t="s">
        <v>12</v>
      </c>
      <c r="C70" s="1" t="s">
        <v>24</v>
      </c>
      <c r="D70" s="6">
        <v>5.9832477569580078</v>
      </c>
    </row>
    <row r="71" spans="1:16" x14ac:dyDescent="0.25">
      <c r="A71" s="2" t="s">
        <v>20</v>
      </c>
      <c r="B71" s="2" t="s">
        <v>12</v>
      </c>
      <c r="C71" s="1" t="s">
        <v>24</v>
      </c>
      <c r="D71" s="6">
        <v>5.9205799102783203</v>
      </c>
      <c r="P71" s="3"/>
    </row>
    <row r="72" spans="1:16" x14ac:dyDescent="0.25">
      <c r="A72" s="2" t="s">
        <v>20</v>
      </c>
      <c r="B72" s="2" t="s">
        <v>12</v>
      </c>
      <c r="C72" s="1" t="s">
        <v>24</v>
      </c>
      <c r="D72" s="6">
        <v>5.9623126983642578</v>
      </c>
    </row>
    <row r="73" spans="1:16" x14ac:dyDescent="0.25">
      <c r="A73" s="2" t="s">
        <v>20</v>
      </c>
      <c r="B73" s="2" t="s">
        <v>12</v>
      </c>
      <c r="C73" s="1" t="s">
        <v>24</v>
      </c>
      <c r="D73" s="6">
        <v>5.9189987182617188</v>
      </c>
      <c r="P73" s="3"/>
    </row>
    <row r="75" spans="1:16" x14ac:dyDescent="0.25">
      <c r="P75" s="3"/>
    </row>
    <row r="77" spans="1:16" x14ac:dyDescent="0.25">
      <c r="P77" s="3"/>
    </row>
    <row r="79" spans="1:16" x14ac:dyDescent="0.25">
      <c r="P79" s="3"/>
    </row>
    <row r="81" spans="16:16" x14ac:dyDescent="0.25">
      <c r="P81" s="3"/>
    </row>
    <row r="83" spans="16:16" x14ac:dyDescent="0.25">
      <c r="P83" s="3"/>
    </row>
    <row r="85" spans="16:16" x14ac:dyDescent="0.25">
      <c r="P85" s="3"/>
    </row>
    <row r="87" spans="16:16" x14ac:dyDescent="0.25">
      <c r="P87" s="3"/>
    </row>
    <row r="89" spans="16:16" x14ac:dyDescent="0.25">
      <c r="P89" s="3"/>
    </row>
  </sheetData>
  <pageMargins left="0.7" right="0.7" top="0.75" bottom="0.75" header="0.3" footer="0.3"/>
  <pageSetup paperSize="261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145"/>
  <sheetViews>
    <sheetView zoomScale="70" zoomScaleNormal="70" workbookViewId="0">
      <selection activeCell="O18" sqref="O18"/>
    </sheetView>
  </sheetViews>
  <sheetFormatPr defaultRowHeight="15" x14ac:dyDescent="0.25"/>
  <cols>
    <col min="1" max="1" width="7.28515625" bestFit="1" customWidth="1"/>
    <col min="2" max="2" width="19.7109375" bestFit="1" customWidth="1"/>
    <col min="3" max="3" width="25.5703125" bestFit="1" customWidth="1"/>
    <col min="4" max="4" width="10" bestFit="1" customWidth="1"/>
    <col min="5" max="5" width="19" bestFit="1" customWidth="1"/>
    <col min="7" max="7" width="9.7109375" bestFit="1" customWidth="1"/>
    <col min="8" max="8" width="18.28515625" bestFit="1" customWidth="1"/>
    <col min="9" max="9" width="9.7109375" customWidth="1"/>
    <col min="10" max="10" width="17" bestFit="1" customWidth="1"/>
    <col min="11" max="11" width="17.7109375" bestFit="1" customWidth="1"/>
    <col min="12" max="12" width="11.85546875" bestFit="1" customWidth="1"/>
    <col min="13" max="13" width="12.42578125" bestFit="1" customWidth="1"/>
    <col min="15" max="15" width="9.7109375" bestFit="1" customWidth="1"/>
    <col min="16" max="16" width="18.28515625" bestFit="1" customWidth="1"/>
    <col min="17" max="17" width="17" bestFit="1" customWidth="1"/>
    <col min="18" max="18" width="13.42578125" bestFit="1" customWidth="1"/>
  </cols>
  <sheetData>
    <row r="1" spans="1:18" x14ac:dyDescent="0.25">
      <c r="A1" s="2" t="s">
        <v>29</v>
      </c>
      <c r="B1" s="2" t="s">
        <v>25</v>
      </c>
      <c r="C1" s="2" t="s">
        <v>30</v>
      </c>
      <c r="D1" s="2" t="s">
        <v>31</v>
      </c>
      <c r="E1" s="2" t="s">
        <v>32</v>
      </c>
      <c r="G1" s="2" t="s">
        <v>29</v>
      </c>
      <c r="H1" s="2" t="s">
        <v>25</v>
      </c>
      <c r="I1" s="2" t="s">
        <v>26</v>
      </c>
      <c r="J1" s="2" t="s">
        <v>33</v>
      </c>
      <c r="K1" s="2" t="s">
        <v>34</v>
      </c>
      <c r="L1" s="2" t="s">
        <v>35</v>
      </c>
      <c r="M1" s="2" t="s">
        <v>36</v>
      </c>
      <c r="O1" s="2" t="s">
        <v>26</v>
      </c>
      <c r="P1" s="2" t="s">
        <v>25</v>
      </c>
      <c r="Q1" s="2" t="s">
        <v>33</v>
      </c>
      <c r="R1" s="2" t="s">
        <v>37</v>
      </c>
    </row>
    <row r="2" spans="1:18" x14ac:dyDescent="0.25">
      <c r="A2" s="2" t="s">
        <v>7</v>
      </c>
      <c r="B2" s="2" t="s">
        <v>23</v>
      </c>
      <c r="C2" s="2">
        <v>1</v>
      </c>
      <c r="D2" s="17" t="s">
        <v>38</v>
      </c>
      <c r="E2" s="6">
        <v>19.991825103759766</v>
      </c>
      <c r="G2" s="2" t="s">
        <v>7</v>
      </c>
      <c r="H2" s="2" t="s">
        <v>23</v>
      </c>
      <c r="I2" s="2" t="s">
        <v>27</v>
      </c>
      <c r="J2" s="18">
        <f>AVERAGEIFS($E$2:$E$145,$A$2:$A$145,$G2,$D$2:$D$145,"Kcnq2",$B$2:$B$145,$H2)</f>
        <v>24.907979965209961</v>
      </c>
      <c r="K2" s="18">
        <f>AVERAGEIFS($E$2:$E$145,$A$2:$A$145,$G2,$D$2:$D$145,"Gapdh",$B$2:$B$145,$H2)</f>
        <v>20.036270777384441</v>
      </c>
      <c r="L2" s="18">
        <f t="array" ref="L2">STDEV(IF($A$2:$A$145=$G2,IF($D$2:$D$145="Kcnq2",IF($B$2:$B$145="Non-Allele Specific",$E$2:$E$145,"NA"),"NA"),"NA"))</f>
        <v>2.6739734218396701E-2</v>
      </c>
      <c r="M2" s="18">
        <f t="array" ref="M2">STDEV(IF($A$2:$A$168=$G2,IF($D$2:$D$168="Gapdh",IF($B$2:$B$145="Non-Allele Specific",$E$2:$E$145,"NA"),"NA"),"NA"))</f>
        <v>4.1840884647232929E-2</v>
      </c>
      <c r="O2" s="2" t="s">
        <v>27</v>
      </c>
      <c r="P2" s="2" t="s">
        <v>23</v>
      </c>
      <c r="Q2" s="18">
        <f>AVERAGEIFS($J$2:$J$25,$I$2:$I$25,$O2,$H$2:$H$25,$P2)</f>
        <v>24.652811050415039</v>
      </c>
      <c r="R2" s="18">
        <f t="array" ref="R2">STDEV(IF($I$2:$I$25=$O2,IF($H$2:$H$25=$P2,$J$2:$J$25,"NA"),"NA"))/SQRT(6)</f>
        <v>0.18443511632367618</v>
      </c>
    </row>
    <row r="3" spans="1:18" x14ac:dyDescent="0.25">
      <c r="A3" s="2" t="s">
        <v>7</v>
      </c>
      <c r="B3" s="2" t="s">
        <v>23</v>
      </c>
      <c r="C3" s="2">
        <v>2</v>
      </c>
      <c r="D3" s="17" t="s">
        <v>39</v>
      </c>
      <c r="E3" s="6">
        <v>24.878643035888672</v>
      </c>
      <c r="G3" s="2" t="s">
        <v>9</v>
      </c>
      <c r="H3" s="2" t="s">
        <v>23</v>
      </c>
      <c r="I3" s="2" t="s">
        <v>27</v>
      </c>
      <c r="J3" s="18">
        <f t="shared" ref="J3:J25" si="0">AVERAGEIFS($E$2:$E$145,$A$2:$A$145,$G3,$D$2:$D$145,"Kcnq2",$B$2:$B$145,$H3)</f>
        <v>24.096606572469074</v>
      </c>
      <c r="K3" s="18">
        <f t="shared" ref="K3:K25" si="1">AVERAGEIFS($E$2:$E$145,$A$2:$A$145,$G3,$D$2:$D$145,"Gapdh",$B$2:$B$145,$H3)</f>
        <v>19.352333068847656</v>
      </c>
      <c r="L3" s="18">
        <f t="array" ref="L3">STDEV(IF($A$2:$A$145=$G3,IF($D$2:$D$145="Kcnq2",IF($B$2:$B$145="Non-Allele Specific",$E$2:$E$145,"NA"),"NA"),"NA"))</f>
        <v>0.19823980890010878</v>
      </c>
      <c r="M3" s="18">
        <f t="array" ref="M3">STDEV(IF($A$2:$A$168=$G3,IF($D$2:$D$168="Gapdh",IF($B$2:$B$145="Non-Allele Specific",$E$2:$E$145,"NA"),"NA"),"NA"))</f>
        <v>0.19091813815059366</v>
      </c>
      <c r="O3" s="2" t="s">
        <v>28</v>
      </c>
      <c r="P3" s="2" t="s">
        <v>23</v>
      </c>
      <c r="Q3" s="18">
        <f>AVERAGEIFS($J$2:$J$25,$I$2:$I$25,$O3,$H$2:$H$25,$P3)</f>
        <v>25.431785689459904</v>
      </c>
      <c r="R3" s="18">
        <f t="array" ref="R3">STDEV(IF($I$2:$I$25=$O3,IF($H$2:$H$25=$P3,$J$2:$J$25,"NA"),"NA"))/SQRT(6)</f>
        <v>0.24587129696144069</v>
      </c>
    </row>
    <row r="4" spans="1:18" x14ac:dyDescent="0.25">
      <c r="A4" s="2" t="s">
        <v>7</v>
      </c>
      <c r="B4" s="2" t="s">
        <v>23</v>
      </c>
      <c r="C4" s="2">
        <v>3</v>
      </c>
      <c r="D4" s="17" t="s">
        <v>38</v>
      </c>
      <c r="E4" s="6">
        <v>20.042089462280273</v>
      </c>
      <c r="G4" s="2" t="s">
        <v>10</v>
      </c>
      <c r="H4" s="2" t="s">
        <v>23</v>
      </c>
      <c r="I4" s="2" t="s">
        <v>27</v>
      </c>
      <c r="J4" s="18">
        <f t="shared" si="0"/>
        <v>25.29570198059082</v>
      </c>
      <c r="K4" s="18">
        <f t="shared" si="1"/>
        <v>21.012310028076172</v>
      </c>
      <c r="L4" s="18">
        <f t="array" ref="L4">STDEV(IF($A$2:$A$145=$G4,IF($D$2:$D$145="Kcnq2",IF($B$2:$B$145="Non-Allele Specific",$E$2:$E$145,"NA"),"NA"),"NA"))</f>
        <v>7.928084631956861E-2</v>
      </c>
      <c r="M4" s="18">
        <f t="array" ref="M4">STDEV(IF($A$2:$A$168=$G4,IF($D$2:$D$168="Gapdh",IF($B$2:$B$145="Non-Allele Specific",$E$2:$E$145,"NA"),"NA"),"NA"))</f>
        <v>7.7302706915137229E-2</v>
      </c>
      <c r="O4" s="2" t="s">
        <v>27</v>
      </c>
      <c r="P4" s="2" t="s">
        <v>24</v>
      </c>
      <c r="Q4" s="18">
        <f>AVERAGEIFS($J$2:$J$25,$I$2:$I$25,$O4,$H$2:$H$25,$P4)</f>
        <v>25.050190607706707</v>
      </c>
      <c r="R4" s="18">
        <f t="array" ref="R4">STDEV(IF($I$2:$I$25=$O4,IF($H$2:$H$25=$P4,$J$2:$J$25,"NA"),"NA"))/SQRT(6)</f>
        <v>0.20701581730196411</v>
      </c>
    </row>
    <row r="5" spans="1:18" x14ac:dyDescent="0.25">
      <c r="A5" s="2" t="s">
        <v>7</v>
      </c>
      <c r="B5" s="2" t="s">
        <v>23</v>
      </c>
      <c r="C5" s="2">
        <v>1</v>
      </c>
      <c r="D5" s="17" t="s">
        <v>39</v>
      </c>
      <c r="E5" s="6">
        <v>24.914310455322266</v>
      </c>
      <c r="G5" s="2" t="s">
        <v>11</v>
      </c>
      <c r="H5" s="2" t="s">
        <v>23</v>
      </c>
      <c r="I5" s="2" t="s">
        <v>27</v>
      </c>
      <c r="J5" s="18">
        <f t="shared" si="0"/>
        <v>24.885204950968426</v>
      </c>
      <c r="K5" s="18">
        <f t="shared" si="1"/>
        <v>20.220153172810871</v>
      </c>
      <c r="L5" s="18">
        <f t="array" ref="L5">STDEV(IF($A$2:$A$145=$G5,IF($D$2:$D$145="Kcnq2",IF($B$2:$B$145="Non-Allele Specific",$E$2:$E$145,"NA"),"NA"),"NA"))</f>
        <v>9.8137043285300096E-2</v>
      </c>
      <c r="M5" s="18">
        <f t="array" ref="M5">STDEV(IF($A$2:$A$168=$G5,IF($D$2:$D$168="Gapdh",IF($B$2:$B$145="Non-Allele Specific",$E$2:$E$145,"NA"),"NA"),"NA"))</f>
        <v>0.13414553800695464</v>
      </c>
      <c r="O5" s="2" t="s">
        <v>28</v>
      </c>
      <c r="P5" s="2" t="s">
        <v>24</v>
      </c>
      <c r="Q5" s="18">
        <f>AVERAGEIFS($J$2:$J$25,$I$2:$I$25,$O5,$H$2:$H$25,$P5)</f>
        <v>26.557991027832031</v>
      </c>
      <c r="R5" s="18">
        <f t="array" ref="R5">STDEV(IF($I$2:$I$25=$O5,IF($H$2:$H$25=$P5,$J$2:$J$25,"NA"),"NA"))/SQRT(6)</f>
        <v>0.27376963168926166</v>
      </c>
    </row>
    <row r="6" spans="1:18" x14ac:dyDescent="0.25">
      <c r="A6" s="2" t="s">
        <v>7</v>
      </c>
      <c r="B6" s="2" t="s">
        <v>23</v>
      </c>
      <c r="C6" s="2">
        <v>2</v>
      </c>
      <c r="D6" s="17" t="s">
        <v>38</v>
      </c>
      <c r="E6" s="6">
        <v>20.074897766113281</v>
      </c>
      <c r="G6" s="2" t="s">
        <v>13</v>
      </c>
      <c r="H6" s="2" t="s">
        <v>23</v>
      </c>
      <c r="I6" s="2" t="s">
        <v>27</v>
      </c>
      <c r="J6" s="18">
        <f t="shared" si="0"/>
        <v>24.282566070556641</v>
      </c>
      <c r="K6" s="18">
        <f t="shared" si="1"/>
        <v>19.576242446899414</v>
      </c>
      <c r="L6" s="18">
        <f t="array" ref="L6">STDEV(IF($A$2:$A$145=$G6,IF($D$2:$D$145="Kcnq2",IF($B$2:$B$145="Non-Allele Specific",$E$2:$E$145,"NA"),"NA"),"NA"))</f>
        <v>1.7217989176625679E-2</v>
      </c>
      <c r="M6" s="18">
        <f t="array" ref="M6">STDEV(IF($A$2:$A$168=$G6,IF($D$2:$D$168="Gapdh",IF($B$2:$B$145="Non-Allele Specific",$E$2:$E$145,"NA"),"NA"),"NA"))</f>
        <v>1.0033180128731252E-2</v>
      </c>
    </row>
    <row r="7" spans="1:18" x14ac:dyDescent="0.25">
      <c r="A7" s="2" t="s">
        <v>7</v>
      </c>
      <c r="B7" s="2" t="s">
        <v>23</v>
      </c>
      <c r="C7" s="2">
        <v>3</v>
      </c>
      <c r="D7" s="17" t="s">
        <v>39</v>
      </c>
      <c r="E7" s="6">
        <v>24.930986404418945</v>
      </c>
      <c r="G7" s="2" t="s">
        <v>14</v>
      </c>
      <c r="H7" s="2" t="s">
        <v>23</v>
      </c>
      <c r="I7" s="2" t="s">
        <v>27</v>
      </c>
      <c r="J7" s="18">
        <f t="shared" si="0"/>
        <v>24.448806762695313</v>
      </c>
      <c r="K7" s="18">
        <f t="shared" si="1"/>
        <v>19.818689982096355</v>
      </c>
      <c r="L7" s="18">
        <f t="array" ref="L7">STDEV(IF($A$2:$A$145=$G7,IF($D$2:$D$145="Kcnq2",IF($B$2:$B$145="Non-Allele Specific",$E$2:$E$145,"NA"),"NA"),"NA"))</f>
        <v>6.9469682532747684E-2</v>
      </c>
      <c r="M7" s="18">
        <f t="array" ref="M7">STDEV(IF($A$2:$A$168=$G7,IF($D$2:$D$168="Gapdh",IF($B$2:$B$145="Non-Allele Specific",$E$2:$E$145,"NA"),"NA"),"NA"))</f>
        <v>4.9225872376211552E-2</v>
      </c>
      <c r="O7" s="2" t="s">
        <v>26</v>
      </c>
      <c r="P7" s="2" t="s">
        <v>25</v>
      </c>
      <c r="Q7" s="2" t="s">
        <v>40</v>
      </c>
      <c r="R7" s="2" t="s">
        <v>41</v>
      </c>
    </row>
    <row r="8" spans="1:18" x14ac:dyDescent="0.25">
      <c r="A8" s="2" t="s">
        <v>9</v>
      </c>
      <c r="B8" s="2" t="s">
        <v>23</v>
      </c>
      <c r="C8" s="2">
        <v>1</v>
      </c>
      <c r="D8" s="17" t="s">
        <v>38</v>
      </c>
      <c r="E8" s="6">
        <v>19.361259460449219</v>
      </c>
      <c r="G8" s="2" t="s">
        <v>15</v>
      </c>
      <c r="H8" s="2" t="s">
        <v>23</v>
      </c>
      <c r="I8" s="2" t="s">
        <v>28</v>
      </c>
      <c r="J8" s="18">
        <f t="shared" si="0"/>
        <v>25.118154525756836</v>
      </c>
      <c r="K8" s="18">
        <f t="shared" si="1"/>
        <v>20.187522888183594</v>
      </c>
      <c r="L8" s="18">
        <f t="array" ref="L8">STDEV(IF($A$2:$A$145=$G8,IF($D$2:$D$145="Kcnq2",IF($B$2:$B$145="Non-Allele Specific",$E$2:$E$145,"NA"),"NA"),"NA"))</f>
        <v>3.5005238660896505E-2</v>
      </c>
      <c r="M8" s="18">
        <f t="array" ref="M8">STDEV(IF($A$2:$A$168=$G8,IF($D$2:$D$168="Gapdh",IF($B$2:$B$145="Non-Allele Specific",$E$2:$E$145,"NA"),"NA"),"NA"))</f>
        <v>5.436601391529429E-2</v>
      </c>
      <c r="O8" s="2" t="s">
        <v>27</v>
      </c>
      <c r="P8" s="2" t="s">
        <v>23</v>
      </c>
      <c r="Q8" s="18">
        <f>AVERAGEIFS($K$2:$K$25,$I$2:$I$25,$O8,$H$2:$H$25,$P8)</f>
        <v>20.002666579352486</v>
      </c>
      <c r="R8" s="18">
        <f t="array" ref="R8">STDEV(IF($I$2:$I$25=$O8,IF($H$2:$H$25=$P8,$K$2:$K$25,"NA"),"NA"))/SQRT(6)</f>
        <v>0.23849725071594971</v>
      </c>
    </row>
    <row r="9" spans="1:18" x14ac:dyDescent="0.25">
      <c r="A9" s="2" t="s">
        <v>9</v>
      </c>
      <c r="B9" s="2" t="s">
        <v>23</v>
      </c>
      <c r="C9" s="2">
        <v>2</v>
      </c>
      <c r="D9" s="17" t="s">
        <v>39</v>
      </c>
      <c r="E9" s="6">
        <v>24.036123275756836</v>
      </c>
      <c r="G9" s="2" t="s">
        <v>16</v>
      </c>
      <c r="H9" s="2" t="s">
        <v>23</v>
      </c>
      <c r="I9" s="2" t="s">
        <v>28</v>
      </c>
      <c r="J9" s="18">
        <f t="shared" si="0"/>
        <v>25.505972544352215</v>
      </c>
      <c r="K9" s="18">
        <f t="shared" si="1"/>
        <v>20.431079864501953</v>
      </c>
      <c r="L9" s="18">
        <f t="array" ref="L9">STDEV(IF($A$2:$A$145=$G9,IF($D$2:$D$145="Kcnq2",IF($B$2:$B$145="Non-Allele Specific",$E$2:$E$145,"NA"),"NA"),"NA"))</f>
        <v>3.3146803068799684E-2</v>
      </c>
      <c r="M9" s="18">
        <f t="array" ref="M9">STDEV(IF($A$2:$A$168=$G9,IF($D$2:$D$168="Gapdh",IF($B$2:$B$145="Non-Allele Specific",$E$2:$E$145,"NA"),"NA"),"NA"))</f>
        <v>1.1531356615054051E-2</v>
      </c>
      <c r="O9" s="2" t="s">
        <v>28</v>
      </c>
      <c r="P9" s="2" t="s">
        <v>23</v>
      </c>
      <c r="Q9" s="18">
        <f>AVERAGEIFS($K$2:$K$25,$I$2:$I$25,$O9,$H$2:$H$25,$P9)</f>
        <v>20.543577618069119</v>
      </c>
      <c r="R9" s="18">
        <f t="array" ref="R9">STDEV(IF($I$2:$I$25=$O9,IF($H$2:$H$25=$P9,$K$2:$K$25,"NA"),"NA"))/SQRT(6)</f>
        <v>0.25762381734641132</v>
      </c>
    </row>
    <row r="10" spans="1:18" x14ac:dyDescent="0.25">
      <c r="A10" s="2" t="s">
        <v>9</v>
      </c>
      <c r="B10" s="2" t="s">
        <v>23</v>
      </c>
      <c r="C10" s="2">
        <v>3</v>
      </c>
      <c r="D10" s="17" t="s">
        <v>38</v>
      </c>
      <c r="E10" s="6">
        <v>19.538631439208984</v>
      </c>
      <c r="G10" s="2" t="s">
        <v>17</v>
      </c>
      <c r="H10" s="2" t="s">
        <v>23</v>
      </c>
      <c r="I10" s="2" t="s">
        <v>28</v>
      </c>
      <c r="J10" s="18">
        <f t="shared" si="0"/>
        <v>25.864505132039387</v>
      </c>
      <c r="K10" s="18">
        <f t="shared" si="1"/>
        <v>21.255114237467449</v>
      </c>
      <c r="L10" s="18">
        <f t="array" ref="L10">STDEV(IF($A$2:$A$145=$G10,IF($D$2:$D$145="Kcnq2",IF($B$2:$B$145="Non-Allele Specific",$E$2:$E$145,"NA"),"NA"),"NA"))</f>
        <v>0.19257287778886956</v>
      </c>
      <c r="M10" s="18">
        <f t="array" ref="M10">STDEV(IF($A$2:$A$168=$G10,IF($D$2:$D$168="Gapdh",IF($B$2:$B$145="Non-Allele Specific",$E$2:$E$145,"NA"),"NA"),"NA"))</f>
        <v>0.20094369057053865</v>
      </c>
      <c r="O10" s="2" t="s">
        <v>27</v>
      </c>
      <c r="P10" s="2" t="s">
        <v>24</v>
      </c>
      <c r="Q10" s="18">
        <f>AVERAGEIFS($K$2:$K$25,$I$2:$I$25,$O10,$H$2:$H$25,$P10)</f>
        <v>19.863222228156197</v>
      </c>
      <c r="R10" s="18">
        <f t="array" ref="R10">STDEV(IF($I$2:$I$25=$O10,IF($H$2:$H$25=$P10,$K$2:$K$25,"NA"),"NA"))/SQRT(6)</f>
        <v>0.2301948073740423</v>
      </c>
    </row>
    <row r="11" spans="1:18" x14ac:dyDescent="0.25">
      <c r="A11" s="2" t="s">
        <v>9</v>
      </c>
      <c r="B11" s="2" t="s">
        <v>23</v>
      </c>
      <c r="C11" s="2">
        <v>1</v>
      </c>
      <c r="D11" s="17" t="s">
        <v>39</v>
      </c>
      <c r="E11" s="6">
        <v>24.318042755126953</v>
      </c>
      <c r="G11" s="2" t="s">
        <v>18</v>
      </c>
      <c r="H11" s="2" t="s">
        <v>23</v>
      </c>
      <c r="I11" s="2" t="s">
        <v>28</v>
      </c>
      <c r="J11" s="18">
        <f t="shared" si="0"/>
        <v>25.946685791015625</v>
      </c>
      <c r="K11" s="18">
        <f t="shared" si="1"/>
        <v>20.946752548217773</v>
      </c>
      <c r="L11" s="18">
        <f t="array" ref="L11">STDEV(IF($A$2:$A$145=$G11,IF($D$2:$D$145="Kcnq2",IF($B$2:$B$145="Non-Allele Specific",$E$2:$E$145,"NA"),"NA"),"NA"))</f>
        <v>0.14758464794178375</v>
      </c>
      <c r="M11" s="18">
        <f t="array" ref="M11">STDEV(IF($A$2:$A$168=$G11,IF($D$2:$D$168="Gapdh",IF($B$2:$B$145="Non-Allele Specific",$E$2:$E$145,"NA"),"NA"),"NA"))</f>
        <v>0.11977088588159662</v>
      </c>
      <c r="O11" s="2" t="s">
        <v>28</v>
      </c>
      <c r="P11" s="2" t="s">
        <v>24</v>
      </c>
      <c r="Q11" s="18">
        <f>AVERAGEIFS($K$2:$K$25,$I$2:$I$25,$O11,$H$2:$H$25,$P11)</f>
        <v>20.51360575358073</v>
      </c>
      <c r="R11" s="18">
        <f t="array" ref="R11">STDEV(IF($I$2:$I$25=$O11,IF($H$2:$H$25=$P11,$K$2:$K$25,"NA"),"NA"))/SQRT(6)</f>
        <v>0.24302311197138118</v>
      </c>
    </row>
    <row r="12" spans="1:18" x14ac:dyDescent="0.25">
      <c r="A12" s="2" t="s">
        <v>9</v>
      </c>
      <c r="B12" s="2" t="s">
        <v>23</v>
      </c>
      <c r="C12" s="2">
        <v>2</v>
      </c>
      <c r="D12" s="17" t="s">
        <v>38</v>
      </c>
      <c r="E12" s="6">
        <v>19.157108306884766</v>
      </c>
      <c r="G12" s="2" t="s">
        <v>19</v>
      </c>
      <c r="H12" s="2" t="s">
        <v>23</v>
      </c>
      <c r="I12" s="2" t="s">
        <v>28</v>
      </c>
      <c r="J12" s="18">
        <f t="shared" si="0"/>
        <v>25.787130355834961</v>
      </c>
      <c r="K12" s="18">
        <f t="shared" si="1"/>
        <v>20.918378829956055</v>
      </c>
      <c r="L12" s="18">
        <f t="array" ref="L12">STDEV(IF($A$2:$A$145=$G12,IF($D$2:$D$145="Kcnq2",IF($B$2:$B$145="Non-Allele Specific",$E$2:$E$145,"NA"),"NA"),"NA"))</f>
        <v>7.1469495457241183E-2</v>
      </c>
      <c r="M12" s="18">
        <f t="array" ref="M12">STDEV(IF($A$2:$A$168=$G12,IF($D$2:$D$168="Gapdh",IF($B$2:$B$145="Non-Allele Specific",$E$2:$E$145,"NA"),"NA"),"NA"))</f>
        <v>6.2984498696131E-2</v>
      </c>
    </row>
    <row r="13" spans="1:18" x14ac:dyDescent="0.25">
      <c r="A13" s="2" t="s">
        <v>9</v>
      </c>
      <c r="B13" s="2" t="s">
        <v>23</v>
      </c>
      <c r="C13" s="2">
        <v>3</v>
      </c>
      <c r="D13" s="17" t="s">
        <v>39</v>
      </c>
      <c r="E13" s="6">
        <v>23.935653686523438</v>
      </c>
      <c r="G13" s="2" t="s">
        <v>20</v>
      </c>
      <c r="H13" s="2" t="s">
        <v>23</v>
      </c>
      <c r="I13" s="2" t="s">
        <v>28</v>
      </c>
      <c r="J13" s="18">
        <f t="shared" si="0"/>
        <v>24.368265787760418</v>
      </c>
      <c r="K13" s="18">
        <f t="shared" si="1"/>
        <v>19.522617340087891</v>
      </c>
      <c r="L13" s="18">
        <f t="array" ref="L13">STDEV(IF($A$2:$A$145=$G13,IF($D$2:$D$145="Kcnq2",IF($B$2:$B$145="Non-Allele Specific",$E$2:$E$145,"NA"),"NA"),"NA"))</f>
        <v>0.14831472407393587</v>
      </c>
      <c r="M13" s="18">
        <f t="array" ref="M13">STDEV(IF($A$2:$A$168=$G13,IF($D$2:$D$168="Gapdh",IF($B$2:$B$145="Non-Allele Specific",$E$2:$E$145,"NA"),"NA"),"NA"))</f>
        <v>0.13987186862002199</v>
      </c>
    </row>
    <row r="14" spans="1:18" x14ac:dyDescent="0.25">
      <c r="A14" s="2" t="s">
        <v>10</v>
      </c>
      <c r="B14" s="2" t="s">
        <v>23</v>
      </c>
      <c r="C14" s="2">
        <v>1</v>
      </c>
      <c r="D14" s="17" t="s">
        <v>38</v>
      </c>
      <c r="E14" s="6">
        <v>20.976207733154297</v>
      </c>
      <c r="G14" s="2" t="s">
        <v>7</v>
      </c>
      <c r="H14" s="2" t="s">
        <v>24</v>
      </c>
      <c r="I14" s="2" t="s">
        <v>27</v>
      </c>
      <c r="J14" s="18">
        <f t="shared" si="0"/>
        <v>25.472717920939129</v>
      </c>
      <c r="K14" s="18">
        <f t="shared" si="1"/>
        <v>20.140410741170246</v>
      </c>
      <c r="L14" s="18">
        <f t="array" ref="L14">STDEV(IF($A$2:$A$145=$G14,IF($D$2:$D$145="Kcnq2",IF($B$2:$B$145="Non-Allele Specific",$E$2:$E$145,"NA"),"NA"),"NA"))</f>
        <v>2.6739734218396701E-2</v>
      </c>
      <c r="M14" s="18">
        <f t="array" ref="M14">STDEV(IF($A$2:$A$168=$G14,IF($D$2:$D$168="Gapdh",IF($B$2:$B$145="Non-Allele Specific",$E$2:$E$145,"NA"),"NA"),"NA"))</f>
        <v>4.1840884647232929E-2</v>
      </c>
    </row>
    <row r="15" spans="1:18" x14ac:dyDescent="0.25">
      <c r="A15" s="2" t="s">
        <v>10</v>
      </c>
      <c r="B15" s="2" t="s">
        <v>23</v>
      </c>
      <c r="C15" s="2">
        <v>2</v>
      </c>
      <c r="D15" s="17" t="s">
        <v>39</v>
      </c>
      <c r="E15" s="6">
        <v>25.254253387451172</v>
      </c>
      <c r="G15" s="2" t="s">
        <v>9</v>
      </c>
      <c r="H15" s="2" t="s">
        <v>24</v>
      </c>
      <c r="I15" s="2" t="s">
        <v>27</v>
      </c>
      <c r="J15" s="18">
        <f t="shared" si="0"/>
        <v>24.755448659261067</v>
      </c>
      <c r="K15" s="18">
        <f t="shared" si="1"/>
        <v>19.493452072143555</v>
      </c>
      <c r="L15" s="18">
        <f t="array" ref="L15">STDEV(IF($A$2:$A$145=$G15,IF($D$2:$D$145="Kcnq2",IF($B$2:$B$145="Non-Allele Specific",$E$2:$E$145,"NA"),"NA"),"NA"))</f>
        <v>0.19823980890010878</v>
      </c>
      <c r="M15" s="18">
        <f t="array" ref="M15">STDEV(IF($A$2:$A$168=$G15,IF($D$2:$D$168="Gapdh",IF($B$2:$B$145="Non-Allele Specific",$E$2:$E$145,"NA"),"NA"),"NA"))</f>
        <v>0.19091813815059366</v>
      </c>
    </row>
    <row r="16" spans="1:18" x14ac:dyDescent="0.25">
      <c r="A16" s="2" t="s">
        <v>10</v>
      </c>
      <c r="B16" s="2" t="s">
        <v>23</v>
      </c>
      <c r="C16" s="2">
        <v>3</v>
      </c>
      <c r="D16" s="17" t="s">
        <v>38</v>
      </c>
      <c r="E16" s="6">
        <v>21.101058959960938</v>
      </c>
      <c r="G16" s="2" t="s">
        <v>10</v>
      </c>
      <c r="H16" s="2" t="s">
        <v>24</v>
      </c>
      <c r="I16" s="2" t="s">
        <v>27</v>
      </c>
      <c r="J16" s="18">
        <f t="shared" si="0"/>
        <v>25.594479878743488</v>
      </c>
      <c r="K16" s="18">
        <f t="shared" si="1"/>
        <v>20.718552271525066</v>
      </c>
      <c r="L16" s="18">
        <f t="array" ref="L16">STDEV(IF($A$2:$A$145=$G16,IF($D$2:$D$145="Kcnq2",IF($B$2:$B$145="Non-Allele Specific",$E$2:$E$145,"NA"),"NA"),"NA"))</f>
        <v>7.928084631956861E-2</v>
      </c>
      <c r="M16" s="18">
        <f t="array" ref="M16">STDEV(IF($A$2:$A$168=$G16,IF($D$2:$D$168="Gapdh",IF($B$2:$B$145="Non-Allele Specific",$E$2:$E$145,"NA"),"NA"),"NA"))</f>
        <v>7.7302706915137229E-2</v>
      </c>
    </row>
    <row r="17" spans="1:16" x14ac:dyDescent="0.25">
      <c r="A17" s="2" t="s">
        <v>10</v>
      </c>
      <c r="B17" s="2" t="s">
        <v>23</v>
      </c>
      <c r="C17" s="2">
        <v>1</v>
      </c>
      <c r="D17" s="17" t="s">
        <v>39</v>
      </c>
      <c r="E17" s="6">
        <v>25.387115478515625</v>
      </c>
      <c r="G17" s="2" t="s">
        <v>11</v>
      </c>
      <c r="H17" s="2" t="s">
        <v>24</v>
      </c>
      <c r="I17" s="2" t="s">
        <v>27</v>
      </c>
      <c r="J17" s="18">
        <f t="shared" si="0"/>
        <v>25.443015416463215</v>
      </c>
      <c r="K17" s="18">
        <f t="shared" si="1"/>
        <v>20.152102788289387</v>
      </c>
      <c r="L17" s="18">
        <f t="array" ref="L17">STDEV(IF($A$2:$A$145=$G17,IF($D$2:$D$145="Kcnq2",IF($B$2:$B$145="Non-Allele Specific",$E$2:$E$145,"NA"),"NA"),"NA"))</f>
        <v>9.8137043285300096E-2</v>
      </c>
      <c r="M17" s="18">
        <f t="array" ref="M17">STDEV(IF($A$2:$A$168=$G17,IF($D$2:$D$168="Gapdh",IF($B$2:$B$145="Non-Allele Specific",$E$2:$E$145,"NA"),"NA"),"NA"))</f>
        <v>0.13414553800695464</v>
      </c>
    </row>
    <row r="18" spans="1:16" x14ac:dyDescent="0.25">
      <c r="A18" s="2" t="s">
        <v>10</v>
      </c>
      <c r="B18" s="2" t="s">
        <v>23</v>
      </c>
      <c r="C18" s="2">
        <v>2</v>
      </c>
      <c r="D18" s="17" t="s">
        <v>38</v>
      </c>
      <c r="E18" s="6">
        <v>20.959663391113281</v>
      </c>
      <c r="G18" s="2" t="s">
        <v>13</v>
      </c>
      <c r="H18" s="2" t="s">
        <v>24</v>
      </c>
      <c r="I18" s="2" t="s">
        <v>27</v>
      </c>
      <c r="J18" s="18">
        <f t="shared" si="0"/>
        <v>24.481020609537762</v>
      </c>
      <c r="K18" s="18">
        <f t="shared" si="1"/>
        <v>19.273678461710613</v>
      </c>
      <c r="L18" s="18">
        <f t="array" ref="L18">STDEV(IF($A$2:$A$145=$G18,IF($D$2:$D$145="Kcnq2",IF($B$2:$B$145="Non-Allele Specific",$E$2:$E$145,"NA"),"NA"),"NA"))</f>
        <v>1.7217989176625679E-2</v>
      </c>
      <c r="M18" s="18">
        <f t="array" ref="M18">STDEV(IF($A$2:$A$168=$G18,IF($D$2:$D$168="Gapdh",IF($B$2:$B$145="Non-Allele Specific",$E$2:$E$145,"NA"),"NA"),"NA"))</f>
        <v>1.0033180128731252E-2</v>
      </c>
    </row>
    <row r="19" spans="1:16" x14ac:dyDescent="0.25">
      <c r="A19" s="2" t="s">
        <v>10</v>
      </c>
      <c r="B19" s="2" t="s">
        <v>23</v>
      </c>
      <c r="C19" s="2">
        <v>3</v>
      </c>
      <c r="D19" s="17" t="s">
        <v>39</v>
      </c>
      <c r="E19" s="6">
        <v>25.245737075805664</v>
      </c>
      <c r="G19" s="2" t="s">
        <v>14</v>
      </c>
      <c r="H19" s="2" t="s">
        <v>24</v>
      </c>
      <c r="I19" s="2" t="s">
        <v>27</v>
      </c>
      <c r="J19" s="18">
        <f t="shared" si="0"/>
        <v>24.554461161295574</v>
      </c>
      <c r="K19" s="18">
        <f t="shared" si="1"/>
        <v>19.401137034098308</v>
      </c>
      <c r="L19" s="18">
        <f t="array" ref="L19">STDEV(IF($A$2:$A$145=$G19,IF($D$2:$D$145="Kcnq2",IF($B$2:$B$145="Non-Allele Specific",$E$2:$E$145,"NA"),"NA"),"NA"))</f>
        <v>6.9469682532747684E-2</v>
      </c>
      <c r="M19" s="18">
        <f t="array" ref="M19">STDEV(IF($A$2:$A$168=$G19,IF($D$2:$D$168="Gapdh",IF($B$2:$B$145="Non-Allele Specific",$E$2:$E$145,"NA"),"NA"),"NA"))</f>
        <v>4.9225872376211552E-2</v>
      </c>
    </row>
    <row r="20" spans="1:16" x14ac:dyDescent="0.25">
      <c r="A20" s="2" t="s">
        <v>11</v>
      </c>
      <c r="B20" s="2" t="s">
        <v>23</v>
      </c>
      <c r="C20" s="2">
        <v>1</v>
      </c>
      <c r="D20" s="17" t="s">
        <v>38</v>
      </c>
      <c r="E20" s="6">
        <v>20.198339462280273</v>
      </c>
      <c r="G20" s="2" t="s">
        <v>15</v>
      </c>
      <c r="H20" s="2" t="s">
        <v>24</v>
      </c>
      <c r="I20" s="2" t="s">
        <v>28</v>
      </c>
      <c r="J20" s="18">
        <f t="shared" si="0"/>
        <v>25.949433008829754</v>
      </c>
      <c r="K20" s="18">
        <f t="shared" si="1"/>
        <v>20.000943501790363</v>
      </c>
      <c r="L20" s="18">
        <f t="array" ref="L20">STDEV(IF($A$2:$A$145=$G20,IF($D$2:$D$145="Kcnq2",IF($B$2:$B$145="Non-Allele Specific",$E$2:$E$145,"NA"),"NA"),"NA"))</f>
        <v>3.5005238660896505E-2</v>
      </c>
      <c r="M20" s="18">
        <f t="array" ref="M20">STDEV(IF($A$2:$A$168=$G20,IF($D$2:$D$168="Gapdh",IF($B$2:$B$145="Non-Allele Specific",$E$2:$E$145,"NA"),"NA"),"NA"))</f>
        <v>5.436601391529429E-2</v>
      </c>
      <c r="P20" s="19"/>
    </row>
    <row r="21" spans="1:16" x14ac:dyDescent="0.25">
      <c r="A21" s="2" t="s">
        <v>11</v>
      </c>
      <c r="B21" s="2" t="s">
        <v>23</v>
      </c>
      <c r="C21" s="2">
        <v>2</v>
      </c>
      <c r="D21" s="17" t="s">
        <v>39</v>
      </c>
      <c r="E21" s="6">
        <v>24.863739013671875</v>
      </c>
      <c r="G21" s="2" t="s">
        <v>16</v>
      </c>
      <c r="H21" s="2" t="s">
        <v>24</v>
      </c>
      <c r="I21" s="2" t="s">
        <v>28</v>
      </c>
      <c r="J21" s="18">
        <f t="shared" si="0"/>
        <v>26.794804255167644</v>
      </c>
      <c r="K21" s="18">
        <f t="shared" si="1"/>
        <v>20.650304158528645</v>
      </c>
      <c r="L21" s="18">
        <f t="array" ref="L21">STDEV(IF($A$2:$A$145=$G21,IF($D$2:$D$145="Kcnq2",IF($B$2:$B$145="Non-Allele Specific",$E$2:$E$145,"NA"),"NA"),"NA"))</f>
        <v>3.3146803068799684E-2</v>
      </c>
      <c r="M21" s="18">
        <f t="array" ref="M21">STDEV(IF($A$2:$A$168=$G21,IF($D$2:$D$168="Gapdh",IF($B$2:$B$145="Non-Allele Specific",$E$2:$E$145,"NA"),"NA"),"NA"))</f>
        <v>1.1531356615054051E-2</v>
      </c>
    </row>
    <row r="22" spans="1:16" x14ac:dyDescent="0.25">
      <c r="A22" s="2" t="s">
        <v>11</v>
      </c>
      <c r="B22" s="2" t="s">
        <v>23</v>
      </c>
      <c r="C22" s="2">
        <v>3</v>
      </c>
      <c r="D22" s="17" t="s">
        <v>38</v>
      </c>
      <c r="E22" s="6">
        <v>20.363868713378906</v>
      </c>
      <c r="G22" s="2" t="s">
        <v>17</v>
      </c>
      <c r="H22" s="2" t="s">
        <v>24</v>
      </c>
      <c r="I22" s="2" t="s">
        <v>28</v>
      </c>
      <c r="J22" s="18">
        <f t="shared" si="0"/>
        <v>27.10260518391927</v>
      </c>
      <c r="K22" s="18">
        <f t="shared" si="1"/>
        <v>21.020985921223957</v>
      </c>
      <c r="L22" s="18">
        <f t="array" ref="L22">STDEV(IF($A$2:$A$145=$G22,IF($D$2:$D$145="Kcnq2",IF($B$2:$B$145="Non-Allele Specific",$E$2:$E$145,"NA"),"NA"),"NA"))</f>
        <v>0.19257287778886956</v>
      </c>
      <c r="M22" s="18">
        <f t="array" ref="M22">STDEV(IF($A$2:$A$168=$G22,IF($D$2:$D$168="Gapdh",IF($B$2:$B$145="Non-Allele Specific",$E$2:$E$145,"NA"),"NA"),"NA"))</f>
        <v>0.20094369057053865</v>
      </c>
    </row>
    <row r="23" spans="1:16" x14ac:dyDescent="0.25">
      <c r="A23" s="2" t="s">
        <v>11</v>
      </c>
      <c r="B23" s="2" t="s">
        <v>23</v>
      </c>
      <c r="C23" s="2">
        <v>1</v>
      </c>
      <c r="D23" s="17" t="s">
        <v>39</v>
      </c>
      <c r="E23" s="6">
        <v>24.992298126220703</v>
      </c>
      <c r="G23" s="2" t="s">
        <v>18</v>
      </c>
      <c r="H23" s="2" t="s">
        <v>24</v>
      </c>
      <c r="I23" s="2" t="s">
        <v>28</v>
      </c>
      <c r="J23" s="18">
        <f t="shared" si="0"/>
        <v>27.079247792561848</v>
      </c>
      <c r="K23" s="18">
        <f t="shared" si="1"/>
        <v>20.922815958658855</v>
      </c>
      <c r="L23" s="18">
        <f t="array" ref="L23">STDEV(IF($A$2:$A$145=$G23,IF($D$2:$D$145="Kcnq2",IF($B$2:$B$145="Non-Allele Specific",$E$2:$E$145,"NA"),"NA"),"NA"))</f>
        <v>0.14758464794178375</v>
      </c>
      <c r="M23" s="18">
        <f t="array" ref="M23">STDEV(IF($A$2:$A$168=$G23,IF($D$2:$D$168="Gapdh",IF($B$2:$B$145="Non-Allele Specific",$E$2:$E$145,"NA"),"NA"),"NA"))</f>
        <v>0.11977088588159662</v>
      </c>
    </row>
    <row r="24" spans="1:16" x14ac:dyDescent="0.25">
      <c r="A24" s="2" t="s">
        <v>11</v>
      </c>
      <c r="B24" s="2" t="s">
        <v>23</v>
      </c>
      <c r="C24" s="2">
        <v>2</v>
      </c>
      <c r="D24" s="17" t="s">
        <v>38</v>
      </c>
      <c r="E24" s="6">
        <v>20.098251342773438</v>
      </c>
      <c r="G24" s="2" t="s">
        <v>19</v>
      </c>
      <c r="H24" s="2" t="s">
        <v>24</v>
      </c>
      <c r="I24" s="2" t="s">
        <v>28</v>
      </c>
      <c r="J24" s="18">
        <f t="shared" si="0"/>
        <v>26.922564188639324</v>
      </c>
      <c r="K24" s="18">
        <f t="shared" si="1"/>
        <v>20.921257019042969</v>
      </c>
      <c r="L24" s="18">
        <f t="array" ref="L24">STDEV(IF($A$2:$A$145=$G24,IF($D$2:$D$145="Kcnq2",IF($B$2:$B$145="Non-Allele Specific",$E$2:$E$145,"NA"),"NA"),"NA"))</f>
        <v>7.1469495457241183E-2</v>
      </c>
      <c r="M24" s="18">
        <f t="array" ref="M24">STDEV(IF($A$2:$A$168=$G24,IF($D$2:$D$168="Gapdh",IF($B$2:$B$145="Non-Allele Specific",$E$2:$E$145,"NA"),"NA"),"NA"))</f>
        <v>6.2984498696131E-2</v>
      </c>
    </row>
    <row r="25" spans="1:16" x14ac:dyDescent="0.25">
      <c r="A25" s="2" t="s">
        <v>11</v>
      </c>
      <c r="B25" s="2" t="s">
        <v>23</v>
      </c>
      <c r="C25" s="2">
        <v>3</v>
      </c>
      <c r="D25" s="17" t="s">
        <v>39</v>
      </c>
      <c r="E25" s="6">
        <v>24.799577713012695</v>
      </c>
      <c r="G25" s="2" t="s">
        <v>20</v>
      </c>
      <c r="H25" s="2" t="s">
        <v>24</v>
      </c>
      <c r="I25" s="2" t="s">
        <v>28</v>
      </c>
      <c r="J25" s="18">
        <f t="shared" si="0"/>
        <v>25.499291737874348</v>
      </c>
      <c r="K25" s="18">
        <f t="shared" si="1"/>
        <v>19.565327962239582</v>
      </c>
      <c r="L25" s="18">
        <f t="array" ref="L25">STDEV(IF($A$2:$A$145=$G25,IF($D$2:$D$145="Kcnq2",IF($B$2:$B$145="Non-Allele Specific",$E$2:$E$145,"NA"),"NA"),"NA"))</f>
        <v>0.14831472407393587</v>
      </c>
      <c r="M25" s="18">
        <f t="array" ref="M25">STDEV(IF($A$2:$A$168=$G25,IF($D$2:$D$168="Gapdh",IF($B$2:$B$145="Non-Allele Specific",$E$2:$E$145,"NA"),"NA"),"NA"))</f>
        <v>0.13987186862002199</v>
      </c>
    </row>
    <row r="26" spans="1:16" x14ac:dyDescent="0.25">
      <c r="A26" s="2" t="s">
        <v>13</v>
      </c>
      <c r="B26" s="2" t="s">
        <v>23</v>
      </c>
      <c r="C26" s="2">
        <v>1</v>
      </c>
      <c r="D26" s="17" t="s">
        <v>38</v>
      </c>
      <c r="E26" s="6">
        <v>19.582220077514648</v>
      </c>
    </row>
    <row r="27" spans="1:16" x14ac:dyDescent="0.25">
      <c r="A27" s="2" t="s">
        <v>13</v>
      </c>
      <c r="B27" s="2" t="s">
        <v>23</v>
      </c>
      <c r="C27" s="2">
        <v>2</v>
      </c>
      <c r="D27" s="17" t="s">
        <v>39</v>
      </c>
      <c r="E27" s="6">
        <v>24.26873779296875</v>
      </c>
      <c r="L27" t="s">
        <v>42</v>
      </c>
    </row>
    <row r="28" spans="1:16" x14ac:dyDescent="0.25">
      <c r="A28" s="2" t="s">
        <v>13</v>
      </c>
      <c r="B28" s="2" t="s">
        <v>23</v>
      </c>
      <c r="C28" s="2">
        <v>3</v>
      </c>
      <c r="D28" s="17" t="s">
        <v>38</v>
      </c>
      <c r="E28" s="6">
        <v>19.58184814453125</v>
      </c>
    </row>
    <row r="29" spans="1:16" x14ac:dyDescent="0.25">
      <c r="A29" s="2" t="s">
        <v>13</v>
      </c>
      <c r="B29" s="2" t="s">
        <v>23</v>
      </c>
      <c r="C29" s="2">
        <v>1</v>
      </c>
      <c r="D29" s="17" t="s">
        <v>39</v>
      </c>
      <c r="E29" s="6">
        <v>24.301851272583008</v>
      </c>
    </row>
    <row r="30" spans="1:16" x14ac:dyDescent="0.25">
      <c r="A30" s="2" t="s">
        <v>13</v>
      </c>
      <c r="B30" s="2" t="s">
        <v>23</v>
      </c>
      <c r="C30" s="2">
        <v>2</v>
      </c>
      <c r="D30" s="17" t="s">
        <v>38</v>
      </c>
      <c r="E30" s="6">
        <v>19.564659118652344</v>
      </c>
    </row>
    <row r="31" spans="1:16" x14ac:dyDescent="0.25">
      <c r="A31" s="2" t="s">
        <v>13</v>
      </c>
      <c r="B31" s="2" t="s">
        <v>23</v>
      </c>
      <c r="C31" s="2">
        <v>3</v>
      </c>
      <c r="D31" s="17" t="s">
        <v>39</v>
      </c>
      <c r="E31" s="6">
        <v>24.277109146118164</v>
      </c>
    </row>
    <row r="32" spans="1:16" x14ac:dyDescent="0.25">
      <c r="A32" s="2" t="s">
        <v>14</v>
      </c>
      <c r="B32" s="2" t="s">
        <v>23</v>
      </c>
      <c r="C32" s="2">
        <v>1</v>
      </c>
      <c r="D32" s="17" t="s">
        <v>38</v>
      </c>
      <c r="E32" s="6">
        <v>19.875516891479492</v>
      </c>
    </row>
    <row r="33" spans="1:9" x14ac:dyDescent="0.25">
      <c r="A33" s="2" t="s">
        <v>14</v>
      </c>
      <c r="B33" s="2" t="s">
        <v>23</v>
      </c>
      <c r="C33" s="2">
        <v>2</v>
      </c>
      <c r="D33" s="17" t="s">
        <v>39</v>
      </c>
      <c r="E33" s="6">
        <v>24.526802062988281</v>
      </c>
      <c r="H33" s="19"/>
      <c r="I33" s="19"/>
    </row>
    <row r="34" spans="1:9" x14ac:dyDescent="0.25">
      <c r="A34" s="2" t="s">
        <v>14</v>
      </c>
      <c r="B34" s="2" t="s">
        <v>23</v>
      </c>
      <c r="C34" s="2">
        <v>3</v>
      </c>
      <c r="D34" s="17" t="s">
        <v>38</v>
      </c>
      <c r="E34" s="6">
        <v>19.789175033569336</v>
      </c>
      <c r="H34" s="19"/>
    </row>
    <row r="35" spans="1:9" x14ac:dyDescent="0.25">
      <c r="A35" s="2" t="s">
        <v>14</v>
      </c>
      <c r="B35" s="2" t="s">
        <v>23</v>
      </c>
      <c r="C35" s="2">
        <v>1</v>
      </c>
      <c r="D35" s="17" t="s">
        <v>39</v>
      </c>
      <c r="E35" s="6">
        <v>24.426044464111328</v>
      </c>
    </row>
    <row r="36" spans="1:9" x14ac:dyDescent="0.25">
      <c r="A36" s="2" t="s">
        <v>14</v>
      </c>
      <c r="B36" s="2" t="s">
        <v>23</v>
      </c>
      <c r="C36" s="2">
        <v>2</v>
      </c>
      <c r="D36" s="17" t="s">
        <v>38</v>
      </c>
      <c r="E36" s="6">
        <v>19.791378021240234</v>
      </c>
    </row>
    <row r="37" spans="1:9" x14ac:dyDescent="0.25">
      <c r="A37" s="2" t="s">
        <v>14</v>
      </c>
      <c r="B37" s="2" t="s">
        <v>23</v>
      </c>
      <c r="C37" s="2">
        <v>3</v>
      </c>
      <c r="D37" s="17" t="s">
        <v>39</v>
      </c>
      <c r="E37" s="6">
        <v>24.393573760986328</v>
      </c>
    </row>
    <row r="38" spans="1:9" x14ac:dyDescent="0.25">
      <c r="A38" s="2" t="s">
        <v>15</v>
      </c>
      <c r="B38" s="2" t="s">
        <v>23</v>
      </c>
      <c r="C38" s="2">
        <v>1</v>
      </c>
      <c r="D38" s="17" t="s">
        <v>38</v>
      </c>
      <c r="E38" s="6">
        <v>20.2056884765625</v>
      </c>
    </row>
    <row r="39" spans="1:9" x14ac:dyDescent="0.25">
      <c r="A39" s="2" t="s">
        <v>15</v>
      </c>
      <c r="B39" s="2" t="s">
        <v>23</v>
      </c>
      <c r="C39" s="2">
        <v>2</v>
      </c>
      <c r="D39" s="17" t="s">
        <v>39</v>
      </c>
      <c r="E39" s="6">
        <v>25.142417907714844</v>
      </c>
    </row>
    <row r="40" spans="1:9" x14ac:dyDescent="0.25">
      <c r="A40" s="2" t="s">
        <v>15</v>
      </c>
      <c r="B40" s="2" t="s">
        <v>23</v>
      </c>
      <c r="C40" s="2">
        <v>3</v>
      </c>
      <c r="D40" s="17" t="s">
        <v>38</v>
      </c>
      <c r="E40" s="6">
        <v>20.230480194091797</v>
      </c>
    </row>
    <row r="41" spans="1:9" x14ac:dyDescent="0.25">
      <c r="A41" s="2" t="s">
        <v>15</v>
      </c>
      <c r="B41" s="2" t="s">
        <v>23</v>
      </c>
      <c r="C41" s="2">
        <v>1</v>
      </c>
      <c r="D41" s="17" t="s">
        <v>39</v>
      </c>
      <c r="E41" s="6">
        <v>25.13401985168457</v>
      </c>
    </row>
    <row r="42" spans="1:9" x14ac:dyDescent="0.25">
      <c r="A42" s="2" t="s">
        <v>15</v>
      </c>
      <c r="B42" s="2" t="s">
        <v>23</v>
      </c>
      <c r="C42" s="2">
        <v>2</v>
      </c>
      <c r="D42" s="17" t="s">
        <v>38</v>
      </c>
      <c r="E42" s="6">
        <v>20.126399993896484</v>
      </c>
    </row>
    <row r="43" spans="1:9" x14ac:dyDescent="0.25">
      <c r="A43" s="2" t="s">
        <v>15</v>
      </c>
      <c r="B43" s="2" t="s">
        <v>23</v>
      </c>
      <c r="C43" s="2">
        <v>3</v>
      </c>
      <c r="D43" s="17" t="s">
        <v>39</v>
      </c>
      <c r="E43" s="6">
        <v>25.078025817871094</v>
      </c>
    </row>
    <row r="44" spans="1:9" x14ac:dyDescent="0.25">
      <c r="A44" s="2" t="s">
        <v>16</v>
      </c>
      <c r="B44" s="2" t="s">
        <v>23</v>
      </c>
      <c r="C44" s="2">
        <v>1</v>
      </c>
      <c r="D44" s="17" t="s">
        <v>38</v>
      </c>
      <c r="E44" s="6">
        <v>20.437934875488281</v>
      </c>
    </row>
    <row r="45" spans="1:9" x14ac:dyDescent="0.25">
      <c r="A45" s="2" t="s">
        <v>16</v>
      </c>
      <c r="B45" s="2" t="s">
        <v>23</v>
      </c>
      <c r="C45" s="2">
        <v>2</v>
      </c>
      <c r="D45" s="17" t="s">
        <v>39</v>
      </c>
      <c r="E45" s="6">
        <v>25.544242858886719</v>
      </c>
    </row>
    <row r="46" spans="1:9" x14ac:dyDescent="0.25">
      <c r="A46" s="2" t="s">
        <v>16</v>
      </c>
      <c r="B46" s="2" t="s">
        <v>23</v>
      </c>
      <c r="C46" s="2">
        <v>3</v>
      </c>
      <c r="D46" s="17" t="s">
        <v>38</v>
      </c>
      <c r="E46" s="6">
        <v>20.437538146972656</v>
      </c>
    </row>
    <row r="47" spans="1:9" x14ac:dyDescent="0.25">
      <c r="A47" s="2" t="s">
        <v>16</v>
      </c>
      <c r="B47" s="2" t="s">
        <v>23</v>
      </c>
      <c r="C47" s="2">
        <v>1</v>
      </c>
      <c r="D47" s="17" t="s">
        <v>39</v>
      </c>
      <c r="E47" s="6">
        <v>25.486339569091797</v>
      </c>
    </row>
    <row r="48" spans="1:9" x14ac:dyDescent="0.25">
      <c r="A48" s="2" t="s">
        <v>16</v>
      </c>
      <c r="B48" s="2" t="s">
        <v>23</v>
      </c>
      <c r="C48" s="2">
        <v>2</v>
      </c>
      <c r="D48" s="17" t="s">
        <v>38</v>
      </c>
      <c r="E48" s="6">
        <v>20.417766571044922</v>
      </c>
    </row>
    <row r="49" spans="1:5" x14ac:dyDescent="0.25">
      <c r="A49" s="2" t="s">
        <v>16</v>
      </c>
      <c r="B49" s="2" t="s">
        <v>23</v>
      </c>
      <c r="C49" s="2">
        <v>3</v>
      </c>
      <c r="D49" s="17" t="s">
        <v>39</v>
      </c>
      <c r="E49" s="6">
        <v>25.487335205078125</v>
      </c>
    </row>
    <row r="50" spans="1:5" x14ac:dyDescent="0.25">
      <c r="A50" s="2" t="s">
        <v>17</v>
      </c>
      <c r="B50" s="2" t="s">
        <v>23</v>
      </c>
      <c r="C50" s="2">
        <v>1</v>
      </c>
      <c r="D50" s="17" t="s">
        <v>38</v>
      </c>
      <c r="E50" s="6">
        <v>21.276138305664063</v>
      </c>
    </row>
    <row r="51" spans="1:5" x14ac:dyDescent="0.25">
      <c r="A51" s="2" t="s">
        <v>17</v>
      </c>
      <c r="B51" s="2" t="s">
        <v>23</v>
      </c>
      <c r="C51" s="2">
        <v>2</v>
      </c>
      <c r="D51" s="17" t="s">
        <v>39</v>
      </c>
      <c r="E51" s="6">
        <v>25.906187057495117</v>
      </c>
    </row>
    <row r="52" spans="1:5" x14ac:dyDescent="0.25">
      <c r="A52" s="2" t="s">
        <v>17</v>
      </c>
      <c r="B52" s="2" t="s">
        <v>23</v>
      </c>
      <c r="C52" s="2">
        <v>3</v>
      </c>
      <c r="D52" s="17" t="s">
        <v>38</v>
      </c>
      <c r="E52" s="6">
        <v>21.444719314575195</v>
      </c>
    </row>
    <row r="53" spans="1:5" x14ac:dyDescent="0.25">
      <c r="A53" s="2" t="s">
        <v>17</v>
      </c>
      <c r="B53" s="2" t="s">
        <v>23</v>
      </c>
      <c r="C53" s="2">
        <v>1</v>
      </c>
      <c r="D53" s="17" t="s">
        <v>39</v>
      </c>
      <c r="E53" s="6">
        <v>26.03282356262207</v>
      </c>
    </row>
    <row r="54" spans="1:5" x14ac:dyDescent="0.25">
      <c r="A54" s="2" t="s">
        <v>17</v>
      </c>
      <c r="B54" s="2" t="s">
        <v>23</v>
      </c>
      <c r="C54" s="2">
        <v>2</v>
      </c>
      <c r="D54" s="17" t="s">
        <v>38</v>
      </c>
      <c r="E54" s="6">
        <v>21.044485092163086</v>
      </c>
    </row>
    <row r="55" spans="1:5" x14ac:dyDescent="0.25">
      <c r="A55" s="2" t="s">
        <v>17</v>
      </c>
      <c r="B55" s="2" t="s">
        <v>23</v>
      </c>
      <c r="C55" s="2">
        <v>3</v>
      </c>
      <c r="D55" s="17" t="s">
        <v>39</v>
      </c>
      <c r="E55" s="6">
        <v>25.654504776000977</v>
      </c>
    </row>
    <row r="56" spans="1:5" x14ac:dyDescent="0.25">
      <c r="A56" s="2" t="s">
        <v>18</v>
      </c>
      <c r="B56" s="2" t="s">
        <v>23</v>
      </c>
      <c r="C56" s="2">
        <v>1</v>
      </c>
      <c r="D56" s="17" t="s">
        <v>38</v>
      </c>
      <c r="E56" s="6">
        <v>21.052860260009766</v>
      </c>
    </row>
    <row r="57" spans="1:5" x14ac:dyDescent="0.25">
      <c r="A57" s="2" t="s">
        <v>18</v>
      </c>
      <c r="B57" s="2" t="s">
        <v>23</v>
      </c>
      <c r="C57" s="2">
        <v>2</v>
      </c>
      <c r="D57" s="17" t="s">
        <v>39</v>
      </c>
      <c r="E57" s="6">
        <v>26.079139709472656</v>
      </c>
    </row>
    <row r="58" spans="1:5" x14ac:dyDescent="0.25">
      <c r="A58" s="2" t="s">
        <v>18</v>
      </c>
      <c r="B58" s="2" t="s">
        <v>23</v>
      </c>
      <c r="C58" s="2">
        <v>3</v>
      </c>
      <c r="D58" s="17" t="s">
        <v>38</v>
      </c>
      <c r="E58" s="6">
        <v>20.970516204833984</v>
      </c>
    </row>
    <row r="59" spans="1:5" x14ac:dyDescent="0.25">
      <c r="A59" s="2" t="s">
        <v>18</v>
      </c>
      <c r="B59" s="2" t="s">
        <v>23</v>
      </c>
      <c r="C59" s="2">
        <v>1</v>
      </c>
      <c r="D59" s="17" t="s">
        <v>39</v>
      </c>
      <c r="E59" s="6">
        <v>25.973320007324219</v>
      </c>
    </row>
    <row r="60" spans="1:5" x14ac:dyDescent="0.25">
      <c r="A60" s="2" t="s">
        <v>18</v>
      </c>
      <c r="B60" s="2" t="s">
        <v>23</v>
      </c>
      <c r="C60" s="2">
        <v>2</v>
      </c>
      <c r="D60" s="17" t="s">
        <v>38</v>
      </c>
      <c r="E60" s="6">
        <v>20.81688117980957</v>
      </c>
    </row>
    <row r="61" spans="1:5" x14ac:dyDescent="0.25">
      <c r="A61" s="2" t="s">
        <v>18</v>
      </c>
      <c r="B61" s="2" t="s">
        <v>23</v>
      </c>
      <c r="C61" s="2">
        <v>3</v>
      </c>
      <c r="D61" s="17" t="s">
        <v>39</v>
      </c>
      <c r="E61" s="6">
        <v>25.78759765625</v>
      </c>
    </row>
    <row r="62" spans="1:5" x14ac:dyDescent="0.25">
      <c r="A62" s="2" t="s">
        <v>19</v>
      </c>
      <c r="B62" s="2" t="s">
        <v>23</v>
      </c>
      <c r="C62" s="2">
        <v>1</v>
      </c>
      <c r="D62" s="17" t="s">
        <v>38</v>
      </c>
      <c r="E62" s="6">
        <v>20.986351013183594</v>
      </c>
    </row>
    <row r="63" spans="1:5" x14ac:dyDescent="0.25">
      <c r="A63" s="2" t="s">
        <v>19</v>
      </c>
      <c r="B63" s="2" t="s">
        <v>23</v>
      </c>
      <c r="C63" s="2">
        <v>2</v>
      </c>
      <c r="D63" s="17" t="s">
        <v>39</v>
      </c>
      <c r="E63" s="6">
        <v>25.860004425048828</v>
      </c>
    </row>
    <row r="64" spans="1:5" x14ac:dyDescent="0.25">
      <c r="A64" s="2" t="s">
        <v>19</v>
      </c>
      <c r="B64" s="2" t="s">
        <v>23</v>
      </c>
      <c r="C64" s="2">
        <v>3</v>
      </c>
      <c r="D64" s="17" t="s">
        <v>38</v>
      </c>
      <c r="E64" s="6">
        <v>20.906795501708984</v>
      </c>
    </row>
    <row r="65" spans="1:5" x14ac:dyDescent="0.25">
      <c r="A65" s="2" t="s">
        <v>19</v>
      </c>
      <c r="B65" s="2" t="s">
        <v>23</v>
      </c>
      <c r="C65" s="2">
        <v>1</v>
      </c>
      <c r="D65" s="17" t="s">
        <v>39</v>
      </c>
      <c r="E65" s="6">
        <v>25.784233093261719</v>
      </c>
    </row>
    <row r="66" spans="1:5" x14ac:dyDescent="0.25">
      <c r="A66" s="2" t="s">
        <v>19</v>
      </c>
      <c r="B66" s="2" t="s">
        <v>23</v>
      </c>
      <c r="C66" s="2">
        <v>2</v>
      </c>
      <c r="D66" s="17" t="s">
        <v>38</v>
      </c>
      <c r="E66" s="6">
        <v>20.861989974975586</v>
      </c>
    </row>
    <row r="67" spans="1:5" x14ac:dyDescent="0.25">
      <c r="A67" s="2" t="s">
        <v>19</v>
      </c>
      <c r="B67" s="2" t="s">
        <v>23</v>
      </c>
      <c r="C67" s="2">
        <v>3</v>
      </c>
      <c r="D67" s="17" t="s">
        <v>39</v>
      </c>
      <c r="E67" s="6">
        <v>25.717153549194336</v>
      </c>
    </row>
    <row r="68" spans="1:5" x14ac:dyDescent="0.25">
      <c r="A68" s="2" t="s">
        <v>20</v>
      </c>
      <c r="B68" s="2" t="s">
        <v>23</v>
      </c>
      <c r="C68" s="2">
        <v>1</v>
      </c>
      <c r="D68" s="17" t="s">
        <v>38</v>
      </c>
      <c r="E68" s="6">
        <v>19.55958366394043</v>
      </c>
    </row>
    <row r="69" spans="1:5" x14ac:dyDescent="0.25">
      <c r="A69" s="2" t="s">
        <v>20</v>
      </c>
      <c r="B69" s="2" t="s">
        <v>23</v>
      </c>
      <c r="C69" s="2">
        <v>2</v>
      </c>
      <c r="D69" s="17" t="s">
        <v>39</v>
      </c>
      <c r="E69" s="6">
        <v>24.442039489746094</v>
      </c>
    </row>
    <row r="70" spans="1:5" x14ac:dyDescent="0.25">
      <c r="A70" s="2" t="s">
        <v>20</v>
      </c>
      <c r="B70" s="2" t="s">
        <v>23</v>
      </c>
      <c r="C70" s="2">
        <v>3</v>
      </c>
      <c r="D70" s="17" t="s">
        <v>38</v>
      </c>
      <c r="E70" s="6">
        <v>19.640293121337891</v>
      </c>
    </row>
    <row r="71" spans="1:5" x14ac:dyDescent="0.25">
      <c r="A71" s="2" t="s">
        <v>20</v>
      </c>
      <c r="B71" s="2" t="s">
        <v>23</v>
      </c>
      <c r="C71" s="2">
        <v>1</v>
      </c>
      <c r="D71" s="17" t="s">
        <v>39</v>
      </c>
      <c r="E71" s="6">
        <v>24.465227127075195</v>
      </c>
    </row>
    <row r="72" spans="1:5" x14ac:dyDescent="0.25">
      <c r="A72" s="2" t="s">
        <v>20</v>
      </c>
      <c r="B72" s="2" t="s">
        <v>23</v>
      </c>
      <c r="C72" s="2">
        <v>2</v>
      </c>
      <c r="D72" s="17" t="s">
        <v>38</v>
      </c>
      <c r="E72" s="6">
        <v>19.367975234985352</v>
      </c>
    </row>
    <row r="73" spans="1:5" x14ac:dyDescent="0.25">
      <c r="A73" s="2" t="s">
        <v>20</v>
      </c>
      <c r="B73" s="2" t="s">
        <v>23</v>
      </c>
      <c r="C73" s="2">
        <v>3</v>
      </c>
      <c r="D73" s="17" t="s">
        <v>39</v>
      </c>
      <c r="E73" s="6">
        <v>24.197530746459961</v>
      </c>
    </row>
    <row r="74" spans="1:5" x14ac:dyDescent="0.25">
      <c r="A74" s="2" t="s">
        <v>7</v>
      </c>
      <c r="B74" s="2" t="s">
        <v>24</v>
      </c>
      <c r="C74" s="2">
        <v>1</v>
      </c>
      <c r="D74" s="17" t="s">
        <v>38</v>
      </c>
      <c r="E74" s="6">
        <v>20.173452377319336</v>
      </c>
    </row>
    <row r="75" spans="1:5" x14ac:dyDescent="0.25">
      <c r="A75" s="2" t="s">
        <v>7</v>
      </c>
      <c r="B75" s="2" t="s">
        <v>24</v>
      </c>
      <c r="C75" s="2">
        <v>2</v>
      </c>
      <c r="D75" s="17" t="s">
        <v>39</v>
      </c>
      <c r="E75" s="6">
        <v>25.472414016723633</v>
      </c>
    </row>
    <row r="76" spans="1:5" x14ac:dyDescent="0.25">
      <c r="A76" s="2" t="s">
        <v>7</v>
      </c>
      <c r="B76" s="2" t="s">
        <v>24</v>
      </c>
      <c r="C76" s="2">
        <v>3</v>
      </c>
      <c r="D76" s="17" t="s">
        <v>38</v>
      </c>
      <c r="E76" s="6">
        <v>20.280576705932617</v>
      </c>
    </row>
    <row r="77" spans="1:5" x14ac:dyDescent="0.25">
      <c r="A77" s="2" t="s">
        <v>7</v>
      </c>
      <c r="B77" s="2" t="s">
        <v>24</v>
      </c>
      <c r="C77" s="2">
        <v>1</v>
      </c>
      <c r="D77" s="17" t="s">
        <v>39</v>
      </c>
      <c r="E77" s="6">
        <v>25.646181106567383</v>
      </c>
    </row>
    <row r="78" spans="1:5" x14ac:dyDescent="0.25">
      <c r="A78" s="2" t="s">
        <v>7</v>
      </c>
      <c r="B78" s="2" t="s">
        <v>24</v>
      </c>
      <c r="C78" s="2">
        <v>2</v>
      </c>
      <c r="D78" s="17" t="s">
        <v>38</v>
      </c>
      <c r="E78" s="6">
        <v>19.967203140258789</v>
      </c>
    </row>
    <row r="79" spans="1:5" x14ac:dyDescent="0.25">
      <c r="A79" s="2" t="s">
        <v>7</v>
      </c>
      <c r="B79" s="2" t="s">
        <v>24</v>
      </c>
      <c r="C79" s="2">
        <v>3</v>
      </c>
      <c r="D79" s="17" t="s">
        <v>39</v>
      </c>
      <c r="E79" s="6">
        <v>25.299558639526367</v>
      </c>
    </row>
    <row r="80" spans="1:5" x14ac:dyDescent="0.25">
      <c r="A80" s="2" t="s">
        <v>9</v>
      </c>
      <c r="B80" s="2" t="s">
        <v>24</v>
      </c>
      <c r="C80" s="2">
        <v>1</v>
      </c>
      <c r="D80" s="17" t="s">
        <v>38</v>
      </c>
      <c r="E80" s="6">
        <v>19.569141387939453</v>
      </c>
    </row>
    <row r="81" spans="1:5" x14ac:dyDescent="0.25">
      <c r="A81" s="2" t="s">
        <v>9</v>
      </c>
      <c r="B81" s="2" t="s">
        <v>24</v>
      </c>
      <c r="C81" s="2">
        <v>2</v>
      </c>
      <c r="D81" s="17" t="s">
        <v>39</v>
      </c>
      <c r="E81" s="6">
        <v>24.834428787231445</v>
      </c>
    </row>
    <row r="82" spans="1:5" x14ac:dyDescent="0.25">
      <c r="A82" s="2" t="s">
        <v>9</v>
      </c>
      <c r="B82" s="2" t="s">
        <v>24</v>
      </c>
      <c r="C82" s="2">
        <v>3</v>
      </c>
      <c r="D82" s="17" t="s">
        <v>38</v>
      </c>
      <c r="E82" s="6">
        <v>19.50047492980957</v>
      </c>
    </row>
    <row r="83" spans="1:5" x14ac:dyDescent="0.25">
      <c r="A83" s="2" t="s">
        <v>9</v>
      </c>
      <c r="B83" s="2" t="s">
        <v>24</v>
      </c>
      <c r="C83" s="2">
        <v>1</v>
      </c>
      <c r="D83" s="17" t="s">
        <v>39</v>
      </c>
      <c r="E83" s="6">
        <v>24.775306701660156</v>
      </c>
    </row>
    <row r="84" spans="1:5" x14ac:dyDescent="0.25">
      <c r="A84" s="2" t="s">
        <v>9</v>
      </c>
      <c r="B84" s="2" t="s">
        <v>24</v>
      </c>
      <c r="C84" s="2">
        <v>2</v>
      </c>
      <c r="D84" s="17" t="s">
        <v>38</v>
      </c>
      <c r="E84" s="6">
        <v>19.410739898681641</v>
      </c>
    </row>
    <row r="85" spans="1:5" x14ac:dyDescent="0.25">
      <c r="A85" s="2" t="s">
        <v>9</v>
      </c>
      <c r="B85" s="2" t="s">
        <v>24</v>
      </c>
      <c r="C85" s="2">
        <v>3</v>
      </c>
      <c r="D85" s="17" t="s">
        <v>39</v>
      </c>
      <c r="E85" s="6">
        <v>24.656610488891602</v>
      </c>
    </row>
    <row r="86" spans="1:5" x14ac:dyDescent="0.25">
      <c r="A86" s="2" t="s">
        <v>10</v>
      </c>
      <c r="B86" s="2" t="s">
        <v>24</v>
      </c>
      <c r="C86" s="2">
        <v>1</v>
      </c>
      <c r="D86" s="17" t="s">
        <v>38</v>
      </c>
      <c r="E86" s="6">
        <v>20.806716918945313</v>
      </c>
    </row>
    <row r="87" spans="1:5" x14ac:dyDescent="0.25">
      <c r="A87" s="2" t="s">
        <v>10</v>
      </c>
      <c r="B87" s="2" t="s">
        <v>24</v>
      </c>
      <c r="C87" s="2">
        <v>2</v>
      </c>
      <c r="D87" s="17" t="s">
        <v>39</v>
      </c>
      <c r="E87" s="6">
        <v>25.643392562866211</v>
      </c>
    </row>
    <row r="88" spans="1:5" x14ac:dyDescent="0.25">
      <c r="A88" s="2" t="s">
        <v>10</v>
      </c>
      <c r="B88" s="2" t="s">
        <v>24</v>
      </c>
      <c r="C88" s="2">
        <v>3</v>
      </c>
      <c r="D88" s="17" t="s">
        <v>38</v>
      </c>
      <c r="E88" s="6">
        <v>20.728096008300781</v>
      </c>
    </row>
    <row r="89" spans="1:5" x14ac:dyDescent="0.25">
      <c r="A89" s="2" t="s">
        <v>10</v>
      </c>
      <c r="B89" s="2" t="s">
        <v>24</v>
      </c>
      <c r="C89" s="2">
        <v>1</v>
      </c>
      <c r="D89" s="17" t="s">
        <v>39</v>
      </c>
      <c r="E89" s="6">
        <v>25.610694885253906</v>
      </c>
    </row>
    <row r="90" spans="1:5" x14ac:dyDescent="0.25">
      <c r="A90" s="2" t="s">
        <v>10</v>
      </c>
      <c r="B90" s="2" t="s">
        <v>24</v>
      </c>
      <c r="C90" s="2">
        <v>2</v>
      </c>
      <c r="D90" s="17" t="s">
        <v>38</v>
      </c>
      <c r="E90" s="6">
        <v>20.620843887329102</v>
      </c>
    </row>
    <row r="91" spans="1:5" x14ac:dyDescent="0.25">
      <c r="A91" s="2" t="s">
        <v>10</v>
      </c>
      <c r="B91" s="2" t="s">
        <v>24</v>
      </c>
      <c r="C91" s="2">
        <v>3</v>
      </c>
      <c r="D91" s="17" t="s">
        <v>39</v>
      </c>
      <c r="E91" s="6">
        <v>25.529352188110352</v>
      </c>
    </row>
    <row r="92" spans="1:5" x14ac:dyDescent="0.25">
      <c r="A92" s="2" t="s">
        <v>11</v>
      </c>
      <c r="B92" s="2" t="s">
        <v>24</v>
      </c>
      <c r="C92" s="2">
        <v>1</v>
      </c>
      <c r="D92" s="17" t="s">
        <v>38</v>
      </c>
      <c r="E92" s="6">
        <v>20.165250778198242</v>
      </c>
    </row>
    <row r="93" spans="1:5" x14ac:dyDescent="0.25">
      <c r="A93" s="2" t="s">
        <v>11</v>
      </c>
      <c r="B93" s="2" t="s">
        <v>24</v>
      </c>
      <c r="C93" s="2">
        <v>2</v>
      </c>
      <c r="D93" s="17" t="s">
        <v>39</v>
      </c>
      <c r="E93" s="6">
        <v>25.497518539428711</v>
      </c>
    </row>
    <row r="94" spans="1:5" x14ac:dyDescent="0.25">
      <c r="A94" s="2" t="s">
        <v>11</v>
      </c>
      <c r="B94" s="2" t="s">
        <v>24</v>
      </c>
      <c r="C94" s="2">
        <v>3</v>
      </c>
      <c r="D94" s="17" t="s">
        <v>38</v>
      </c>
      <c r="E94" s="6">
        <v>20.174589157104492</v>
      </c>
    </row>
    <row r="95" spans="1:5" x14ac:dyDescent="0.25">
      <c r="A95" s="2" t="s">
        <v>11</v>
      </c>
      <c r="B95" s="2" t="s">
        <v>24</v>
      </c>
      <c r="C95" s="2">
        <v>1</v>
      </c>
      <c r="D95" s="17" t="s">
        <v>39</v>
      </c>
      <c r="E95" s="6">
        <v>25.451635360717773</v>
      </c>
    </row>
    <row r="96" spans="1:5" x14ac:dyDescent="0.25">
      <c r="A96" s="2" t="s">
        <v>11</v>
      </c>
      <c r="B96" s="2" t="s">
        <v>24</v>
      </c>
      <c r="C96" s="2">
        <v>2</v>
      </c>
      <c r="D96" s="17" t="s">
        <v>38</v>
      </c>
      <c r="E96" s="6">
        <v>20.11646842956543</v>
      </c>
    </row>
    <row r="97" spans="1:5" x14ac:dyDescent="0.25">
      <c r="A97" s="2" t="s">
        <v>11</v>
      </c>
      <c r="B97" s="2" t="s">
        <v>24</v>
      </c>
      <c r="C97" s="2">
        <v>3</v>
      </c>
      <c r="D97" s="17" t="s">
        <v>39</v>
      </c>
      <c r="E97" s="6">
        <v>25.379892349243164</v>
      </c>
    </row>
    <row r="98" spans="1:5" x14ac:dyDescent="0.25">
      <c r="A98" s="2" t="s">
        <v>13</v>
      </c>
      <c r="B98" s="2" t="s">
        <v>24</v>
      </c>
      <c r="C98" s="2">
        <v>1</v>
      </c>
      <c r="D98" s="17" t="s">
        <v>38</v>
      </c>
      <c r="E98" s="6">
        <v>19.336421966552734</v>
      </c>
    </row>
    <row r="99" spans="1:5" x14ac:dyDescent="0.25">
      <c r="A99" s="2" t="s">
        <v>13</v>
      </c>
      <c r="B99" s="2" t="s">
        <v>24</v>
      </c>
      <c r="C99" s="2">
        <v>2</v>
      </c>
      <c r="D99" s="17" t="s">
        <v>39</v>
      </c>
      <c r="E99" s="6">
        <v>24.518215179443359</v>
      </c>
    </row>
    <row r="100" spans="1:5" x14ac:dyDescent="0.25">
      <c r="A100" s="2" t="s">
        <v>13</v>
      </c>
      <c r="B100" s="2" t="s">
        <v>24</v>
      </c>
      <c r="C100" s="2">
        <v>3</v>
      </c>
      <c r="D100" s="17" t="s">
        <v>38</v>
      </c>
      <c r="E100" s="6">
        <v>19.234628677368164</v>
      </c>
    </row>
    <row r="101" spans="1:5" x14ac:dyDescent="0.25">
      <c r="A101" s="2" t="s">
        <v>13</v>
      </c>
      <c r="B101" s="2" t="s">
        <v>24</v>
      </c>
      <c r="C101" s="2">
        <v>1</v>
      </c>
      <c r="D101" s="17" t="s">
        <v>39</v>
      </c>
      <c r="E101" s="6">
        <v>24.426568984985352</v>
      </c>
    </row>
    <row r="102" spans="1:5" x14ac:dyDescent="0.25">
      <c r="A102" s="2" t="s">
        <v>13</v>
      </c>
      <c r="B102" s="2" t="s">
        <v>24</v>
      </c>
      <c r="C102" s="2">
        <v>2</v>
      </c>
      <c r="D102" s="17" t="s">
        <v>38</v>
      </c>
      <c r="E102" s="6">
        <v>19.249984741210938</v>
      </c>
    </row>
    <row r="103" spans="1:5" x14ac:dyDescent="0.25">
      <c r="A103" s="2" t="s">
        <v>13</v>
      </c>
      <c r="B103" s="2" t="s">
        <v>24</v>
      </c>
      <c r="C103" s="2">
        <v>3</v>
      </c>
      <c r="D103" s="17" t="s">
        <v>39</v>
      </c>
      <c r="E103" s="6">
        <v>24.49827766418457</v>
      </c>
    </row>
    <row r="104" spans="1:5" x14ac:dyDescent="0.25">
      <c r="A104" s="2" t="s">
        <v>14</v>
      </c>
      <c r="B104" s="2" t="s">
        <v>24</v>
      </c>
      <c r="C104" s="2">
        <v>1</v>
      </c>
      <c r="D104" s="17" t="s">
        <v>38</v>
      </c>
      <c r="E104" s="6">
        <v>19.419036865234375</v>
      </c>
    </row>
    <row r="105" spans="1:5" x14ac:dyDescent="0.25">
      <c r="A105" s="2" t="s">
        <v>14</v>
      </c>
      <c r="B105" s="2" t="s">
        <v>24</v>
      </c>
      <c r="C105" s="2">
        <v>2</v>
      </c>
      <c r="D105" s="17" t="s">
        <v>39</v>
      </c>
      <c r="E105" s="6">
        <v>24.596471786499023</v>
      </c>
    </row>
    <row r="106" spans="1:5" x14ac:dyDescent="0.25">
      <c r="A106" s="2" t="s">
        <v>14</v>
      </c>
      <c r="B106" s="2" t="s">
        <v>24</v>
      </c>
      <c r="C106" s="2">
        <v>3</v>
      </c>
      <c r="D106" s="17" t="s">
        <v>38</v>
      </c>
      <c r="E106" s="6">
        <v>19.403179168701172</v>
      </c>
    </row>
    <row r="107" spans="1:5" x14ac:dyDescent="0.25">
      <c r="A107" s="2" t="s">
        <v>14</v>
      </c>
      <c r="B107" s="2" t="s">
        <v>24</v>
      </c>
      <c r="C107" s="2">
        <v>1</v>
      </c>
      <c r="D107" s="17" t="s">
        <v>39</v>
      </c>
      <c r="E107" s="6">
        <v>24.561933517456055</v>
      </c>
    </row>
    <row r="108" spans="1:5" x14ac:dyDescent="0.25">
      <c r="A108" s="2" t="s">
        <v>14</v>
      </c>
      <c r="B108" s="2" t="s">
        <v>24</v>
      </c>
      <c r="C108" s="2">
        <v>2</v>
      </c>
      <c r="D108" s="17" t="s">
        <v>38</v>
      </c>
      <c r="E108" s="6">
        <v>19.381195068359375</v>
      </c>
    </row>
    <row r="109" spans="1:5" x14ac:dyDescent="0.25">
      <c r="A109" s="2" t="s">
        <v>14</v>
      </c>
      <c r="B109" s="2" t="s">
        <v>24</v>
      </c>
      <c r="C109" s="2">
        <v>3</v>
      </c>
      <c r="D109" s="17" t="s">
        <v>39</v>
      </c>
      <c r="E109" s="6">
        <v>24.504978179931641</v>
      </c>
    </row>
    <row r="110" spans="1:5" x14ac:dyDescent="0.25">
      <c r="A110" s="2" t="s">
        <v>15</v>
      </c>
      <c r="B110" s="2" t="s">
        <v>24</v>
      </c>
      <c r="C110" s="2">
        <v>1</v>
      </c>
      <c r="D110" s="17" t="s">
        <v>38</v>
      </c>
      <c r="E110" s="6">
        <v>20.031108856201172</v>
      </c>
    </row>
    <row r="111" spans="1:5" x14ac:dyDescent="0.25">
      <c r="A111" s="2" t="s">
        <v>15</v>
      </c>
      <c r="B111" s="2" t="s">
        <v>24</v>
      </c>
      <c r="C111" s="2">
        <v>2</v>
      </c>
      <c r="D111" s="17" t="s">
        <v>39</v>
      </c>
      <c r="E111" s="6">
        <v>25.971151351928711</v>
      </c>
    </row>
    <row r="112" spans="1:5" x14ac:dyDescent="0.25">
      <c r="A112" s="2" t="s">
        <v>15</v>
      </c>
      <c r="B112" s="2" t="s">
        <v>24</v>
      </c>
      <c r="C112" s="2">
        <v>3</v>
      </c>
      <c r="D112" s="17" t="s">
        <v>38</v>
      </c>
      <c r="E112" s="6">
        <v>19.983613967895508</v>
      </c>
    </row>
    <row r="113" spans="1:5" x14ac:dyDescent="0.25">
      <c r="A113" s="2" t="s">
        <v>15</v>
      </c>
      <c r="B113" s="2" t="s">
        <v>24</v>
      </c>
      <c r="C113" s="2">
        <v>1</v>
      </c>
      <c r="D113" s="17" t="s">
        <v>39</v>
      </c>
      <c r="E113" s="6">
        <v>25.901168823242188</v>
      </c>
    </row>
    <row r="114" spans="1:5" x14ac:dyDescent="0.25">
      <c r="A114" s="2" t="s">
        <v>15</v>
      </c>
      <c r="B114" s="2" t="s">
        <v>24</v>
      </c>
      <c r="C114" s="2">
        <v>2</v>
      </c>
      <c r="D114" s="17" t="s">
        <v>38</v>
      </c>
      <c r="E114" s="6">
        <v>19.988107681274414</v>
      </c>
    </row>
    <row r="115" spans="1:5" x14ac:dyDescent="0.25">
      <c r="A115" s="2" t="s">
        <v>15</v>
      </c>
      <c r="B115" s="2" t="s">
        <v>24</v>
      </c>
      <c r="C115" s="2">
        <v>3</v>
      </c>
      <c r="D115" s="17" t="s">
        <v>39</v>
      </c>
      <c r="E115" s="6">
        <v>25.975978851318359</v>
      </c>
    </row>
    <row r="116" spans="1:5" x14ac:dyDescent="0.25">
      <c r="A116" s="2" t="s">
        <v>16</v>
      </c>
      <c r="B116" s="2" t="s">
        <v>24</v>
      </c>
      <c r="C116" s="2">
        <v>1</v>
      </c>
      <c r="D116" s="17" t="s">
        <v>38</v>
      </c>
      <c r="E116" s="6">
        <v>20.603630065917969</v>
      </c>
    </row>
    <row r="117" spans="1:5" x14ac:dyDescent="0.25">
      <c r="A117" s="2" t="s">
        <v>16</v>
      </c>
      <c r="B117" s="2" t="s">
        <v>24</v>
      </c>
      <c r="C117" s="2">
        <v>2</v>
      </c>
      <c r="D117" s="17" t="s">
        <v>39</v>
      </c>
      <c r="E117" s="6">
        <v>26.73314094543457</v>
      </c>
    </row>
    <row r="118" spans="1:5" x14ac:dyDescent="0.25">
      <c r="A118" s="2" t="s">
        <v>16</v>
      </c>
      <c r="B118" s="2" t="s">
        <v>24</v>
      </c>
      <c r="C118" s="2">
        <v>3</v>
      </c>
      <c r="D118" s="17" t="s">
        <v>38</v>
      </c>
      <c r="E118" s="6">
        <v>20.745100021362305</v>
      </c>
    </row>
    <row r="119" spans="1:5" x14ac:dyDescent="0.25">
      <c r="A119" s="2" t="s">
        <v>16</v>
      </c>
      <c r="B119" s="2" t="s">
        <v>24</v>
      </c>
      <c r="C119" s="2">
        <v>1</v>
      </c>
      <c r="D119" s="17" t="s">
        <v>39</v>
      </c>
      <c r="E119" s="6">
        <v>26.896636962890625</v>
      </c>
    </row>
    <row r="120" spans="1:5" x14ac:dyDescent="0.25">
      <c r="A120" s="2" t="s">
        <v>16</v>
      </c>
      <c r="B120" s="2" t="s">
        <v>24</v>
      </c>
      <c r="C120" s="2">
        <v>2</v>
      </c>
      <c r="D120" s="17" t="s">
        <v>38</v>
      </c>
      <c r="E120" s="6">
        <v>20.602182388305664</v>
      </c>
    </row>
    <row r="121" spans="1:5" x14ac:dyDescent="0.25">
      <c r="A121" s="2" t="s">
        <v>16</v>
      </c>
      <c r="B121" s="2" t="s">
        <v>24</v>
      </c>
      <c r="C121" s="2">
        <v>3</v>
      </c>
      <c r="D121" s="17" t="s">
        <v>39</v>
      </c>
      <c r="E121" s="6">
        <v>26.754634857177734</v>
      </c>
    </row>
    <row r="122" spans="1:5" x14ac:dyDescent="0.25">
      <c r="A122" s="2" t="s">
        <v>17</v>
      </c>
      <c r="B122" s="2" t="s">
        <v>24</v>
      </c>
      <c r="C122" s="2">
        <v>1</v>
      </c>
      <c r="D122" s="17" t="s">
        <v>38</v>
      </c>
      <c r="E122" s="6">
        <v>21.01685905456543</v>
      </c>
    </row>
    <row r="123" spans="1:5" x14ac:dyDescent="0.25">
      <c r="A123" s="2" t="s">
        <v>17</v>
      </c>
      <c r="B123" s="2" t="s">
        <v>24</v>
      </c>
      <c r="C123" s="2">
        <v>2</v>
      </c>
      <c r="D123" s="17" t="s">
        <v>39</v>
      </c>
      <c r="E123" s="6">
        <v>27.074085235595703</v>
      </c>
    </row>
    <row r="124" spans="1:5" x14ac:dyDescent="0.25">
      <c r="A124" s="2" t="s">
        <v>17</v>
      </c>
      <c r="B124" s="2" t="s">
        <v>24</v>
      </c>
      <c r="C124" s="2">
        <v>3</v>
      </c>
      <c r="D124" s="17" t="s">
        <v>38</v>
      </c>
      <c r="E124" s="6">
        <v>21.007335662841797</v>
      </c>
    </row>
    <row r="125" spans="1:5" x14ac:dyDescent="0.25">
      <c r="A125" s="2" t="s">
        <v>17</v>
      </c>
      <c r="B125" s="2" t="s">
        <v>24</v>
      </c>
      <c r="C125" s="2">
        <v>1</v>
      </c>
      <c r="D125" s="17" t="s">
        <v>39</v>
      </c>
      <c r="E125" s="6">
        <v>27.099477767944336</v>
      </c>
    </row>
    <row r="126" spans="1:5" x14ac:dyDescent="0.25">
      <c r="A126" s="2" t="s">
        <v>17</v>
      </c>
      <c r="B126" s="2" t="s">
        <v>24</v>
      </c>
      <c r="C126" s="2">
        <v>2</v>
      </c>
      <c r="D126" s="17" t="s">
        <v>38</v>
      </c>
      <c r="E126" s="6">
        <v>21.038763046264648</v>
      </c>
    </row>
    <row r="127" spans="1:5" x14ac:dyDescent="0.25">
      <c r="A127" s="2" t="s">
        <v>17</v>
      </c>
      <c r="B127" s="2" t="s">
        <v>24</v>
      </c>
      <c r="C127" s="2">
        <v>3</v>
      </c>
      <c r="D127" s="17" t="s">
        <v>39</v>
      </c>
      <c r="E127" s="6">
        <v>27.134252548217773</v>
      </c>
    </row>
    <row r="128" spans="1:5" x14ac:dyDescent="0.25">
      <c r="A128" s="2" t="s">
        <v>18</v>
      </c>
      <c r="B128" s="2" t="s">
        <v>24</v>
      </c>
      <c r="C128" s="2">
        <v>1</v>
      </c>
      <c r="D128" s="17" t="s">
        <v>38</v>
      </c>
      <c r="E128" s="6">
        <v>20.947032928466797</v>
      </c>
    </row>
    <row r="129" spans="1:5" x14ac:dyDescent="0.25">
      <c r="A129" s="2" t="s">
        <v>18</v>
      </c>
      <c r="B129" s="2" t="s">
        <v>24</v>
      </c>
      <c r="C129" s="2">
        <v>2</v>
      </c>
      <c r="D129" s="17" t="s">
        <v>39</v>
      </c>
      <c r="E129" s="6">
        <v>27.072954177856445</v>
      </c>
    </row>
    <row r="130" spans="1:5" x14ac:dyDescent="0.25">
      <c r="A130" s="2" t="s">
        <v>18</v>
      </c>
      <c r="B130" s="2" t="s">
        <v>24</v>
      </c>
      <c r="C130" s="2">
        <v>3</v>
      </c>
      <c r="D130" s="17" t="s">
        <v>38</v>
      </c>
      <c r="E130" s="6">
        <v>20.959186553955078</v>
      </c>
    </row>
    <row r="131" spans="1:5" x14ac:dyDescent="0.25">
      <c r="A131" s="2" t="s">
        <v>18</v>
      </c>
      <c r="B131" s="2" t="s">
        <v>24</v>
      </c>
      <c r="C131" s="2">
        <v>1</v>
      </c>
      <c r="D131" s="17" t="s">
        <v>39</v>
      </c>
      <c r="E131" s="6">
        <v>27.107934951782227</v>
      </c>
    </row>
    <row r="132" spans="1:5" x14ac:dyDescent="0.25">
      <c r="A132" s="2" t="s">
        <v>18</v>
      </c>
      <c r="B132" s="2" t="s">
        <v>24</v>
      </c>
      <c r="C132" s="2">
        <v>2</v>
      </c>
      <c r="D132" s="17" t="s">
        <v>38</v>
      </c>
      <c r="E132" s="6">
        <v>20.862228393554688</v>
      </c>
    </row>
    <row r="133" spans="1:5" x14ac:dyDescent="0.25">
      <c r="A133" s="2" t="s">
        <v>18</v>
      </c>
      <c r="B133" s="2" t="s">
        <v>24</v>
      </c>
      <c r="C133" s="2">
        <v>3</v>
      </c>
      <c r="D133" s="17" t="s">
        <v>39</v>
      </c>
      <c r="E133" s="6">
        <v>27.056854248046875</v>
      </c>
    </row>
    <row r="134" spans="1:5" x14ac:dyDescent="0.25">
      <c r="A134" s="2" t="s">
        <v>19</v>
      </c>
      <c r="B134" s="2" t="s">
        <v>24</v>
      </c>
      <c r="C134" s="2">
        <v>1</v>
      </c>
      <c r="D134" s="17" t="s">
        <v>38</v>
      </c>
      <c r="E134" s="6">
        <v>20.907997131347656</v>
      </c>
    </row>
    <row r="135" spans="1:5" x14ac:dyDescent="0.25">
      <c r="A135" s="2" t="s">
        <v>19</v>
      </c>
      <c r="B135" s="2" t="s">
        <v>24</v>
      </c>
      <c r="C135" s="2">
        <v>2</v>
      </c>
      <c r="D135" s="17" t="s">
        <v>39</v>
      </c>
      <c r="E135" s="6">
        <v>26.941692352294922</v>
      </c>
    </row>
    <row r="136" spans="1:5" x14ac:dyDescent="0.25">
      <c r="A136" s="2" t="s">
        <v>19</v>
      </c>
      <c r="B136" s="2" t="s">
        <v>24</v>
      </c>
      <c r="C136" s="2">
        <v>3</v>
      </c>
      <c r="D136" s="17" t="s">
        <v>38</v>
      </c>
      <c r="E136" s="6">
        <v>20.98765754699707</v>
      </c>
    </row>
    <row r="137" spans="1:5" x14ac:dyDescent="0.25">
      <c r="A137" s="2" t="s">
        <v>19</v>
      </c>
      <c r="B137" s="2" t="s">
        <v>24</v>
      </c>
      <c r="C137" s="2">
        <v>1</v>
      </c>
      <c r="D137" s="17" t="s">
        <v>39</v>
      </c>
      <c r="E137" s="6">
        <v>26.974636077880859</v>
      </c>
    </row>
    <row r="138" spans="1:5" x14ac:dyDescent="0.25">
      <c r="A138" s="2" t="s">
        <v>19</v>
      </c>
      <c r="B138" s="2" t="s">
        <v>24</v>
      </c>
      <c r="C138" s="2">
        <v>2</v>
      </c>
      <c r="D138" s="17" t="s">
        <v>38</v>
      </c>
      <c r="E138" s="6">
        <v>20.86811637878418</v>
      </c>
    </row>
    <row r="139" spans="1:5" x14ac:dyDescent="0.25">
      <c r="A139" s="2" t="s">
        <v>19</v>
      </c>
      <c r="B139" s="2" t="s">
        <v>24</v>
      </c>
      <c r="C139" s="2">
        <v>3</v>
      </c>
      <c r="D139" s="17" t="s">
        <v>39</v>
      </c>
      <c r="E139" s="6">
        <v>26.851364135742188</v>
      </c>
    </row>
    <row r="140" spans="1:5" x14ac:dyDescent="0.25">
      <c r="A140" s="2" t="s">
        <v>20</v>
      </c>
      <c r="B140" s="2" t="s">
        <v>24</v>
      </c>
      <c r="C140" s="2">
        <v>1</v>
      </c>
      <c r="D140" s="17" t="s">
        <v>38</v>
      </c>
      <c r="E140" s="6">
        <v>19.648193359375</v>
      </c>
    </row>
    <row r="141" spans="1:5" x14ac:dyDescent="0.25">
      <c r="A141" s="2" t="s">
        <v>20</v>
      </c>
      <c r="B141" s="2" t="s">
        <v>24</v>
      </c>
      <c r="C141" s="2">
        <v>2</v>
      </c>
      <c r="D141" s="17" t="s">
        <v>39</v>
      </c>
      <c r="E141" s="6">
        <v>25.56877326965332</v>
      </c>
    </row>
    <row r="142" spans="1:5" x14ac:dyDescent="0.25">
      <c r="A142" s="2" t="s">
        <v>20</v>
      </c>
      <c r="B142" s="2" t="s">
        <v>24</v>
      </c>
      <c r="C142" s="2">
        <v>3</v>
      </c>
      <c r="D142" s="17" t="s">
        <v>38</v>
      </c>
      <c r="E142" s="6">
        <v>19.571441650390625</v>
      </c>
    </row>
    <row r="143" spans="1:5" x14ac:dyDescent="0.25">
      <c r="A143" s="2" t="s">
        <v>20</v>
      </c>
      <c r="B143" s="2" t="s">
        <v>24</v>
      </c>
      <c r="C143" s="2">
        <v>1</v>
      </c>
      <c r="D143" s="17" t="s">
        <v>39</v>
      </c>
      <c r="E143" s="6">
        <v>25.533754348754883</v>
      </c>
    </row>
    <row r="144" spans="1:5" x14ac:dyDescent="0.25">
      <c r="A144" s="2" t="s">
        <v>20</v>
      </c>
      <c r="B144" s="2" t="s">
        <v>24</v>
      </c>
      <c r="C144" s="2">
        <v>2</v>
      </c>
      <c r="D144" s="17" t="s">
        <v>38</v>
      </c>
      <c r="E144" s="6">
        <v>19.476348876953125</v>
      </c>
    </row>
    <row r="145" spans="1:5" x14ac:dyDescent="0.25">
      <c r="A145" s="2" t="s">
        <v>20</v>
      </c>
      <c r="B145" s="2" t="s">
        <v>24</v>
      </c>
      <c r="C145" s="2">
        <v>3</v>
      </c>
      <c r="D145" s="17" t="s">
        <v>39</v>
      </c>
      <c r="E145" s="6">
        <v>25.395347595214844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89"/>
  <sheetViews>
    <sheetView topLeftCell="A19" zoomScale="115" zoomScaleNormal="115" workbookViewId="0">
      <selection activeCell="O22" sqref="O22:O25"/>
    </sheetView>
  </sheetViews>
  <sheetFormatPr defaultRowHeight="15" x14ac:dyDescent="0.25"/>
  <cols>
    <col min="1" max="1" width="13.42578125" bestFit="1" customWidth="1"/>
    <col min="2" max="2" width="4.140625" bestFit="1" customWidth="1"/>
    <col min="3" max="3" width="18.28515625" bestFit="1" customWidth="1"/>
    <col min="4" max="4" width="8" bestFit="1" customWidth="1"/>
    <col min="6" max="6" width="10.140625" bestFit="1" customWidth="1"/>
    <col min="7" max="7" width="13.42578125" bestFit="1" customWidth="1"/>
    <col min="8" max="8" width="13.42578125" customWidth="1"/>
    <col min="9" max="9" width="18.28515625" bestFit="1" customWidth="1"/>
    <col min="11" max="11" width="7.5703125" bestFit="1" customWidth="1"/>
    <col min="12" max="12" width="15.42578125" bestFit="1" customWidth="1"/>
    <col min="13" max="13" width="12.5703125" bestFit="1" customWidth="1"/>
    <col min="14" max="14" width="11.85546875" bestFit="1" customWidth="1"/>
    <col min="16" max="16" width="17.5703125" bestFit="1" customWidth="1"/>
  </cols>
  <sheetData>
    <row r="1" spans="1:16" x14ac:dyDescent="0.25">
      <c r="A1" s="2" t="s">
        <v>0</v>
      </c>
      <c r="B1" s="2" t="s">
        <v>1</v>
      </c>
      <c r="C1" s="2" t="s">
        <v>25</v>
      </c>
      <c r="D1" s="2" t="s">
        <v>2</v>
      </c>
      <c r="F1" s="2" t="s">
        <v>55</v>
      </c>
      <c r="G1" s="2" t="s">
        <v>0</v>
      </c>
      <c r="H1" s="2" t="s">
        <v>26</v>
      </c>
      <c r="I1" s="2" t="s">
        <v>22</v>
      </c>
      <c r="J1" s="2" t="s">
        <v>1</v>
      </c>
      <c r="K1" s="2" t="s">
        <v>3</v>
      </c>
      <c r="L1" s="2" t="s">
        <v>4</v>
      </c>
      <c r="M1" s="2" t="s">
        <v>5</v>
      </c>
      <c r="N1" s="2" t="s">
        <v>6</v>
      </c>
    </row>
    <row r="2" spans="1:16" x14ac:dyDescent="0.25">
      <c r="A2" s="2" t="s">
        <v>7</v>
      </c>
      <c r="B2" s="2" t="s">
        <v>8</v>
      </c>
      <c r="C2" s="2" t="s">
        <v>23</v>
      </c>
      <c r="D2" s="6">
        <v>4.8343925476074219</v>
      </c>
      <c r="F2" s="2" t="s">
        <v>43</v>
      </c>
      <c r="G2" s="10" t="s">
        <v>7</v>
      </c>
      <c r="H2" s="10" t="s">
        <v>27</v>
      </c>
      <c r="I2" s="10" t="s">
        <v>23</v>
      </c>
      <c r="J2" s="10" t="s">
        <v>8</v>
      </c>
      <c r="K2" s="11">
        <f>AVERAGEIFS($D$2:$D$73,$A$2:$A$73,$G2,$C$2:$C$73,$I2)</f>
        <v>4.8525485992431641</v>
      </c>
      <c r="L2" s="11">
        <f t="array" ref="L2">STDEV(IF($C$2:$C$73=$I2,IF($A$2:$A$73=$G2,$D$2:$D$73,"NA"),"NA"))</f>
        <v>2.1400881149279734E-2</v>
      </c>
      <c r="M2" s="11">
        <f>K2-AVERAGEIFS($K$2:$K$25,$I$2:$I$25,"Non-Allele Specific",$H$2:$H$25,"WT")</f>
        <v>1.8149269951714508E-2</v>
      </c>
      <c r="N2" s="12">
        <f>2^-(M2)</f>
        <v>0.98749868357510262</v>
      </c>
      <c r="O2" s="3"/>
      <c r="P2" s="3"/>
    </row>
    <row r="3" spans="1:16" x14ac:dyDescent="0.25">
      <c r="A3" s="2" t="s">
        <v>7</v>
      </c>
      <c r="B3" s="2" t="s">
        <v>8</v>
      </c>
      <c r="C3" s="2" t="s">
        <v>23</v>
      </c>
      <c r="D3" s="6">
        <v>4.8471088409423828</v>
      </c>
      <c r="F3" s="2" t="s">
        <v>44</v>
      </c>
      <c r="G3" s="10" t="s">
        <v>9</v>
      </c>
      <c r="H3" s="10" t="s">
        <v>27</v>
      </c>
      <c r="I3" s="10" t="s">
        <v>23</v>
      </c>
      <c r="J3" s="10" t="s">
        <v>8</v>
      </c>
      <c r="K3" s="11">
        <f t="shared" ref="K3:K13" si="0">AVERAGEIFS($D$2:$D$73,$A$2:$A$73,$G3,$C$2:$C$73,$I3)</f>
        <v>4.9167111714680987</v>
      </c>
      <c r="L3" s="11">
        <f t="array" ref="L3">STDEV(IF($C$2:$C$73=$I3,IF($A$2:$A$73=$G3,$D$2:$D$73,"NA"),"NA"))</f>
        <v>1.6356833972851686E-2</v>
      </c>
      <c r="M3" s="11">
        <f t="shared" ref="M3:M13" si="1">K3-AVERAGEIFS($K$2:$K$25,$I$2:$I$25,"Non-Allele Specific",$H$2:$H$25,"WT")</f>
        <v>8.2311842176649108E-2</v>
      </c>
      <c r="N3" s="12">
        <f t="shared" ref="N3:N19" si="2">2^-(M3)</f>
        <v>0.94454285360691825</v>
      </c>
    </row>
    <row r="4" spans="1:16" x14ac:dyDescent="0.25">
      <c r="A4" s="2" t="s">
        <v>7</v>
      </c>
      <c r="B4" s="2" t="s">
        <v>8</v>
      </c>
      <c r="C4" s="2" t="s">
        <v>23</v>
      </c>
      <c r="D4" s="6">
        <v>4.8761444091796875</v>
      </c>
      <c r="F4" s="2" t="s">
        <v>45</v>
      </c>
      <c r="G4" s="10" t="s">
        <v>10</v>
      </c>
      <c r="H4" s="10" t="s">
        <v>27</v>
      </c>
      <c r="I4" s="10" t="s">
        <v>23</v>
      </c>
      <c r="J4" s="10" t="s">
        <v>8</v>
      </c>
      <c r="K4" s="11">
        <f t="shared" si="0"/>
        <v>4.8920923868815107</v>
      </c>
      <c r="L4" s="11">
        <f t="array" ref="L4">STDEV(IF($C$2:$C$73=$I4,IF($A$2:$A$73=$G4,$D$2:$D$73,"NA"),"NA"))</f>
        <v>1.2863512466107323E-2</v>
      </c>
      <c r="M4" s="11">
        <f t="shared" si="1"/>
        <v>5.7693057590061159E-2</v>
      </c>
      <c r="N4" s="12">
        <f t="shared" si="2"/>
        <v>0.96079925827222701</v>
      </c>
    </row>
    <row r="5" spans="1:16" x14ac:dyDescent="0.25">
      <c r="A5" s="2" t="s">
        <v>9</v>
      </c>
      <c r="B5" s="2" t="s">
        <v>8</v>
      </c>
      <c r="C5" s="2" t="s">
        <v>23</v>
      </c>
      <c r="D5" s="6">
        <v>4.9214019775390625</v>
      </c>
      <c r="F5" s="2" t="s">
        <v>46</v>
      </c>
      <c r="G5" s="10" t="s">
        <v>11</v>
      </c>
      <c r="H5" s="10" t="s">
        <v>27</v>
      </c>
      <c r="I5" s="10" t="s">
        <v>23</v>
      </c>
      <c r="J5" s="10" t="s">
        <v>12</v>
      </c>
      <c r="K5" s="11">
        <f t="shared" si="0"/>
        <v>4.6499417622884112</v>
      </c>
      <c r="L5" s="11">
        <f t="array" ref="L5">STDEV(IF($C$2:$C$73=$I5,IF($A$2:$A$73=$G5,$D$2:$D$73,"NA"),"NA"))</f>
        <v>1.7242114133077659E-2</v>
      </c>
      <c r="M5" s="11">
        <f t="shared" si="1"/>
        <v>-0.18445756700303839</v>
      </c>
      <c r="N5" s="12">
        <f t="shared" si="2"/>
        <v>1.1363896264235926</v>
      </c>
    </row>
    <row r="6" spans="1:16" x14ac:dyDescent="0.25">
      <c r="A6" s="2" t="s">
        <v>9</v>
      </c>
      <c r="B6" s="2" t="s">
        <v>8</v>
      </c>
      <c r="C6" s="2" t="s">
        <v>23</v>
      </c>
      <c r="D6" s="6">
        <v>4.9302101135253906</v>
      </c>
      <c r="F6" s="2" t="s">
        <v>47</v>
      </c>
      <c r="G6" s="10" t="s">
        <v>13</v>
      </c>
      <c r="H6" s="10" t="s">
        <v>27</v>
      </c>
      <c r="I6" s="10" t="s">
        <v>23</v>
      </c>
      <c r="J6" s="10" t="s">
        <v>12</v>
      </c>
      <c r="K6" s="11">
        <f t="shared" si="0"/>
        <v>4.8089898427327471</v>
      </c>
      <c r="L6" s="11">
        <f t="array" ref="L6">STDEV(IF($C$2:$C$73=$I6,IF($A$2:$A$73=$G6,$D$2:$D$73,"NA"),"NA"))</f>
        <v>1.8117481416429826E-2</v>
      </c>
      <c r="M6" s="11">
        <f t="shared" si="1"/>
        <v>-2.5409486558702454E-2</v>
      </c>
      <c r="N6" s="12">
        <f t="shared" si="2"/>
        <v>1.0177685288841618</v>
      </c>
    </row>
    <row r="7" spans="1:16" x14ac:dyDescent="0.25">
      <c r="A7" s="2" t="s">
        <v>9</v>
      </c>
      <c r="B7" s="2" t="s">
        <v>8</v>
      </c>
      <c r="C7" s="2" t="s">
        <v>23</v>
      </c>
      <c r="D7" s="6">
        <v>4.8985214233398438</v>
      </c>
      <c r="F7" s="2" t="s">
        <v>48</v>
      </c>
      <c r="G7" s="10" t="s">
        <v>14</v>
      </c>
      <c r="H7" s="10" t="s">
        <v>27</v>
      </c>
      <c r="I7" s="10" t="s">
        <v>23</v>
      </c>
      <c r="J7" s="10" t="s">
        <v>12</v>
      </c>
      <c r="K7" s="11">
        <f t="shared" si="0"/>
        <v>4.8861122131347656</v>
      </c>
      <c r="L7" s="11">
        <f t="array" ref="L7">STDEV(IF($C$2:$C$73=$I7,IF($A$2:$A$73=$G7,$D$2:$D$73,"NA"),"NA"))</f>
        <v>3.4210469389939969E-2</v>
      </c>
      <c r="M7" s="11">
        <f t="shared" si="1"/>
        <v>5.1712883843316071E-2</v>
      </c>
      <c r="N7" s="12">
        <f t="shared" si="2"/>
        <v>0.96479017199386896</v>
      </c>
    </row>
    <row r="8" spans="1:16" x14ac:dyDescent="0.25">
      <c r="A8" s="2" t="s">
        <v>10</v>
      </c>
      <c r="B8" s="2" t="s">
        <v>8</v>
      </c>
      <c r="C8" s="2" t="s">
        <v>23</v>
      </c>
      <c r="D8" s="6">
        <v>4.9045867919921875</v>
      </c>
      <c r="F8" s="2" t="s">
        <v>49</v>
      </c>
      <c r="G8" s="13" t="s">
        <v>15</v>
      </c>
      <c r="H8" s="13" t="s">
        <v>28</v>
      </c>
      <c r="I8" s="13" t="s">
        <v>23</v>
      </c>
      <c r="J8" s="13" t="s">
        <v>8</v>
      </c>
      <c r="K8" s="14">
        <f t="shared" si="0"/>
        <v>5.6590391794840498</v>
      </c>
      <c r="L8" s="14">
        <f t="array" ref="L8">STDEV(IF($C$2:$C$73=$I8,IF($A$2:$A$73=$G8,$D$2:$D$73,"NA"),"NA"))</f>
        <v>8.0642412227861122E-3</v>
      </c>
      <c r="M8" s="14">
        <f t="shared" si="1"/>
        <v>0.82463985019260022</v>
      </c>
      <c r="N8" s="15">
        <f t="shared" si="2"/>
        <v>0.56462313553735821</v>
      </c>
    </row>
    <row r="9" spans="1:16" x14ac:dyDescent="0.25">
      <c r="A9" s="2" t="s">
        <v>10</v>
      </c>
      <c r="B9" s="2" t="s">
        <v>8</v>
      </c>
      <c r="C9" s="2" t="s">
        <v>23</v>
      </c>
      <c r="D9" s="6">
        <v>4.8928012847900391</v>
      </c>
      <c r="F9" s="2" t="s">
        <v>50</v>
      </c>
      <c r="G9" s="13" t="s">
        <v>16</v>
      </c>
      <c r="H9" s="13" t="s">
        <v>28</v>
      </c>
      <c r="I9" s="13" t="s">
        <v>23</v>
      </c>
      <c r="J9" s="13" t="s">
        <v>8</v>
      </c>
      <c r="K9" s="14">
        <f t="shared" si="0"/>
        <v>5.5714480082194013</v>
      </c>
      <c r="L9" s="14">
        <f t="array" ref="L9">STDEV(IF($C$2:$C$73=$I9,IF($A$2:$A$73=$G9,$D$2:$D$73,"NA"),"NA"))</f>
        <v>4.2483290684993638E-2</v>
      </c>
      <c r="M9" s="14">
        <f t="shared" si="1"/>
        <v>0.73704867892795178</v>
      </c>
      <c r="N9" s="15">
        <f t="shared" si="2"/>
        <v>0.59996544701395138</v>
      </c>
    </row>
    <row r="10" spans="1:16" x14ac:dyDescent="0.25">
      <c r="A10" s="2" t="s">
        <v>10</v>
      </c>
      <c r="B10" s="2" t="s">
        <v>8</v>
      </c>
      <c r="C10" s="2" t="s">
        <v>23</v>
      </c>
      <c r="D10" s="6">
        <v>4.8788890838623047</v>
      </c>
      <c r="F10" s="2" t="s">
        <v>51</v>
      </c>
      <c r="G10" s="13" t="s">
        <v>17</v>
      </c>
      <c r="H10" s="13" t="s">
        <v>28</v>
      </c>
      <c r="I10" s="13" t="s">
        <v>23</v>
      </c>
      <c r="J10" s="13" t="s">
        <v>8</v>
      </c>
      <c r="K10" s="14">
        <f t="shared" si="0"/>
        <v>5.2040583292643232</v>
      </c>
      <c r="L10" s="14">
        <f t="array" ref="L10">STDEV(IF($C$2:$C$73=$I10,IF($A$2:$A$73=$G10,$D$2:$D$73,"NA"),"NA"))</f>
        <v>8.0308710523902104E-3</v>
      </c>
      <c r="M10" s="14">
        <f t="shared" si="1"/>
        <v>0.36965899997287366</v>
      </c>
      <c r="N10" s="15">
        <f t="shared" si="2"/>
        <v>0.77396541210031666</v>
      </c>
    </row>
    <row r="11" spans="1:16" x14ac:dyDescent="0.25">
      <c r="A11" s="2" t="s">
        <v>11</v>
      </c>
      <c r="B11" s="2" t="s">
        <v>12</v>
      </c>
      <c r="C11" s="2" t="s">
        <v>23</v>
      </c>
      <c r="D11" s="6">
        <v>4.6574897766113281</v>
      </c>
      <c r="F11" s="2" t="s">
        <v>52</v>
      </c>
      <c r="G11" s="13" t="s">
        <v>18</v>
      </c>
      <c r="H11" s="13" t="s">
        <v>28</v>
      </c>
      <c r="I11" s="13" t="s">
        <v>23</v>
      </c>
      <c r="J11" s="13" t="s">
        <v>12</v>
      </c>
      <c r="K11" s="14">
        <f t="shared" si="0"/>
        <v>5.3948370615641279</v>
      </c>
      <c r="L11" s="14">
        <f t="array" ref="L11">STDEV(IF($C$2:$C$73=$I11,IF($A$2:$A$73=$G11,$D$2:$D$73,"NA"),"NA"))</f>
        <v>9.8999674186770661E-3</v>
      </c>
      <c r="M11" s="14">
        <f t="shared" si="1"/>
        <v>0.56043773227267835</v>
      </c>
      <c r="N11" s="15">
        <f t="shared" si="2"/>
        <v>0.67809638932248995</v>
      </c>
    </row>
    <row r="12" spans="1:16" x14ac:dyDescent="0.25">
      <c r="A12" s="2" t="s">
        <v>11</v>
      </c>
      <c r="B12" s="2" t="s">
        <v>12</v>
      </c>
      <c r="C12" s="2" t="s">
        <v>23</v>
      </c>
      <c r="D12" s="6">
        <v>4.6302127838134766</v>
      </c>
      <c r="F12" s="2" t="s">
        <v>53</v>
      </c>
      <c r="G12" s="13" t="s">
        <v>19</v>
      </c>
      <c r="H12" s="13" t="s">
        <v>28</v>
      </c>
      <c r="I12" s="13" t="s">
        <v>23</v>
      </c>
      <c r="J12" s="13" t="s">
        <v>12</v>
      </c>
      <c r="K12" s="14">
        <f t="shared" si="0"/>
        <v>5.1497974395751953</v>
      </c>
      <c r="L12" s="14">
        <f t="array" ref="L12">STDEV(IF($C$2:$C$73=$I12,IF($A$2:$A$73=$G12,$D$2:$D$73,"NA"),"NA"))</f>
        <v>1.4613283338863029E-2</v>
      </c>
      <c r="M12" s="14">
        <f t="shared" si="1"/>
        <v>0.31539811028374576</v>
      </c>
      <c r="N12" s="15">
        <f t="shared" si="2"/>
        <v>0.80362919945239497</v>
      </c>
    </row>
    <row r="13" spans="1:16" x14ac:dyDescent="0.25">
      <c r="A13" s="2" t="s">
        <v>11</v>
      </c>
      <c r="B13" s="2" t="s">
        <v>12</v>
      </c>
      <c r="C13" s="2" t="s">
        <v>23</v>
      </c>
      <c r="D13" s="6">
        <v>4.6621227264404297</v>
      </c>
      <c r="F13" s="2" t="s">
        <v>54</v>
      </c>
      <c r="G13" s="13" t="s">
        <v>20</v>
      </c>
      <c r="H13" s="13" t="s">
        <v>28</v>
      </c>
      <c r="I13" s="13" t="s">
        <v>23</v>
      </c>
      <c r="J13" s="13" t="s">
        <v>12</v>
      </c>
      <c r="K13" s="14">
        <f t="shared" si="0"/>
        <v>5.2290617624918623</v>
      </c>
      <c r="L13" s="14">
        <f t="array" ref="L13">STDEV(IF($C$2:$C$73=$I13,IF($A$2:$A$73=$G13,$D$2:$D$73,"NA"),"NA"))</f>
        <v>2.7555334224172962E-2</v>
      </c>
      <c r="M13" s="14">
        <f t="shared" si="1"/>
        <v>0.39466243320041272</v>
      </c>
      <c r="N13" s="15">
        <f t="shared" si="2"/>
        <v>0.76066733938720077</v>
      </c>
    </row>
    <row r="14" spans="1:16" x14ac:dyDescent="0.25">
      <c r="A14" s="2" t="s">
        <v>13</v>
      </c>
      <c r="B14" s="2" t="s">
        <v>12</v>
      </c>
      <c r="C14" s="2" t="s">
        <v>23</v>
      </c>
      <c r="D14" s="6">
        <v>4.7884693145751953</v>
      </c>
      <c r="F14" s="2" t="s">
        <v>43</v>
      </c>
      <c r="G14" s="1" t="s">
        <v>7</v>
      </c>
      <c r="H14" s="1" t="s">
        <v>27</v>
      </c>
      <c r="I14" s="1" t="s">
        <v>24</v>
      </c>
      <c r="J14" s="1" t="s">
        <v>8</v>
      </c>
      <c r="K14" s="4">
        <f>AVERAGEIFS($D$2:$D$73,$A$2:$A$73,$G14,$C$2:$C$73,$I14)</f>
        <v>5.5133889516194658</v>
      </c>
      <c r="L14" s="4">
        <f t="array" ref="L14">STDEV(IF($C$2:$C$73=$I14,IF($A$2:$A$73=$G14,$D$2:$D$73,"NA"),"NA"))</f>
        <v>5.2266629966598093E-3</v>
      </c>
      <c r="M14" s="4">
        <f>K14-AVERAGEIFS($K$2:$K$25,$I$2:$I$25,"WT Allele Specific",$H$2:$H$25,"WT")</f>
        <v>0.15377362569173147</v>
      </c>
      <c r="N14" s="5">
        <f t="shared" si="2"/>
        <v>0.89889616198392397</v>
      </c>
      <c r="O14" s="3"/>
      <c r="P14" s="16"/>
    </row>
    <row r="15" spans="1:16" x14ac:dyDescent="0.25">
      <c r="A15" s="2" t="s">
        <v>13</v>
      </c>
      <c r="B15" s="2" t="s">
        <v>12</v>
      </c>
      <c r="C15" s="2" t="s">
        <v>23</v>
      </c>
      <c r="D15" s="6">
        <v>4.8157253265380859</v>
      </c>
      <c r="F15" s="2" t="s">
        <v>44</v>
      </c>
      <c r="G15" s="1" t="s">
        <v>9</v>
      </c>
      <c r="H15" s="1" t="s">
        <v>27</v>
      </c>
      <c r="I15" s="1" t="s">
        <v>24</v>
      </c>
      <c r="J15" s="1" t="s">
        <v>8</v>
      </c>
      <c r="K15" s="4">
        <f t="shared" ref="K15:K16" si="3">AVERAGEIFS($D$2:$D$73,$A$2:$A$73,$G15,$C$2:$C$73,$I15)</f>
        <v>5.3865127563476563</v>
      </c>
      <c r="L15" s="4">
        <f t="array" ref="L15">STDEV(IF($C$2:$C$73=$I15,IF($A$2:$A$73=$G15,$D$2:$D$73,"NA"),"NA"))</f>
        <v>2.3881607794057024E-2</v>
      </c>
      <c r="M15" s="4">
        <f t="shared" ref="M15:M25" si="4">K15-AVERAGEIFS($K$2:$K$25,$I$2:$I$25,"WT Allele Specific",$H$2:$H$25,"WT")</f>
        <v>2.6897430419921875E-2</v>
      </c>
      <c r="N15" s="5">
        <f t="shared" si="2"/>
        <v>0.98152884396625861</v>
      </c>
      <c r="O15" s="3"/>
      <c r="P15" s="16"/>
    </row>
    <row r="16" spans="1:16" x14ac:dyDescent="0.25">
      <c r="A16" s="2" t="s">
        <v>13</v>
      </c>
      <c r="B16" s="2" t="s">
        <v>12</v>
      </c>
      <c r="C16" s="2" t="s">
        <v>23</v>
      </c>
      <c r="D16" s="6">
        <v>4.8227748870849609</v>
      </c>
      <c r="F16" s="2" t="s">
        <v>45</v>
      </c>
      <c r="G16" s="1" t="s">
        <v>10</v>
      </c>
      <c r="H16" s="1" t="s">
        <v>27</v>
      </c>
      <c r="I16" s="1" t="s">
        <v>24</v>
      </c>
      <c r="J16" s="1" t="s">
        <v>8</v>
      </c>
      <c r="K16" s="4">
        <f t="shared" si="3"/>
        <v>5.4952837626139326</v>
      </c>
      <c r="L16" s="4">
        <f t="array" ref="L16">STDEV(IF($C$2:$C$73=$I16,IF($A$2:$A$73=$G16,$D$2:$D$73,"NA"),"NA"))</f>
        <v>5.0928242151085587E-2</v>
      </c>
      <c r="M16" s="4">
        <f t="shared" si="4"/>
        <v>0.13566843668619821</v>
      </c>
      <c r="N16" s="5">
        <f t="shared" si="2"/>
        <v>0.91024799521898259</v>
      </c>
      <c r="O16" s="3"/>
      <c r="P16" s="16"/>
    </row>
    <row r="17" spans="1:16" x14ac:dyDescent="0.25">
      <c r="A17" s="2" t="s">
        <v>14</v>
      </c>
      <c r="B17" s="2" t="s">
        <v>12</v>
      </c>
      <c r="C17" s="2" t="s">
        <v>23</v>
      </c>
      <c r="D17" s="6">
        <v>4.9035701751708984</v>
      </c>
      <c r="F17" s="2" t="s">
        <v>46</v>
      </c>
      <c r="G17" s="1" t="s">
        <v>11</v>
      </c>
      <c r="H17" s="1" t="s">
        <v>27</v>
      </c>
      <c r="I17" s="1" t="s">
        <v>24</v>
      </c>
      <c r="J17" s="1" t="s">
        <v>12</v>
      </c>
      <c r="K17" s="4">
        <f>AVERAGEIFS($D$2:$D$73,$A$2:$A$73,$G17,$C$2:$C$73,$I17)</f>
        <v>5.1980908711751299</v>
      </c>
      <c r="L17" s="4">
        <f t="array" ref="L17">STDEV(IF($C$2:$C$73=$I17,IF($A$2:$A$73=$G17,$D$2:$D$73,"NA"),"NA"))</f>
        <v>2.5567312372226758E-2</v>
      </c>
      <c r="M17" s="4">
        <f t="shared" si="4"/>
        <v>-0.16152445475260446</v>
      </c>
      <c r="N17" s="5">
        <f t="shared" si="2"/>
        <v>1.118468367539454</v>
      </c>
      <c r="O17" s="3"/>
      <c r="P17" s="16"/>
    </row>
    <row r="18" spans="1:16" x14ac:dyDescent="0.25">
      <c r="A18" s="2" t="s">
        <v>14</v>
      </c>
      <c r="B18" s="2" t="s">
        <v>12</v>
      </c>
      <c r="C18" s="2" t="s">
        <v>23</v>
      </c>
      <c r="D18" s="6">
        <v>4.9080715179443359</v>
      </c>
      <c r="F18" s="2" t="s">
        <v>47</v>
      </c>
      <c r="G18" s="1" t="s">
        <v>13</v>
      </c>
      <c r="H18" s="1" t="s">
        <v>27</v>
      </c>
      <c r="I18" s="1" t="s">
        <v>24</v>
      </c>
      <c r="J18" s="1" t="s">
        <v>12</v>
      </c>
      <c r="K18" s="4">
        <f t="shared" ref="K18:K25" si="5">AVERAGEIFS($D$2:$D$73,$A$2:$A$73,$G18,$C$2:$C$73,$I18)</f>
        <v>5.2864265441894531</v>
      </c>
      <c r="L18" s="4">
        <f t="array" ref="L18">STDEV(IF($C$2:$C$73=$I18,IF($A$2:$A$73=$G18,$D$2:$D$73,"NA"),"NA"))</f>
        <v>3.0491118106187435E-2</v>
      </c>
      <c r="M18" s="4">
        <f t="shared" si="4"/>
        <v>-7.318878173828125E-2</v>
      </c>
      <c r="N18" s="5">
        <f t="shared" si="2"/>
        <v>1.05203943327057</v>
      </c>
      <c r="O18" s="3"/>
      <c r="P18" s="16"/>
    </row>
    <row r="19" spans="1:16" x14ac:dyDescent="0.25">
      <c r="A19" s="2" t="s">
        <v>14</v>
      </c>
      <c r="B19" s="2" t="s">
        <v>12</v>
      </c>
      <c r="C19" s="2" t="s">
        <v>23</v>
      </c>
      <c r="D19" s="6">
        <v>4.8466949462890625</v>
      </c>
      <c r="F19" s="2" t="s">
        <v>48</v>
      </c>
      <c r="G19" s="1" t="s">
        <v>14</v>
      </c>
      <c r="H19" s="1" t="s">
        <v>27</v>
      </c>
      <c r="I19" s="1" t="s">
        <v>24</v>
      </c>
      <c r="J19" s="1" t="s">
        <v>12</v>
      </c>
      <c r="K19" s="4">
        <f t="shared" si="5"/>
        <v>5.2779890696207685</v>
      </c>
      <c r="L19" s="4">
        <f t="array" ref="L19">STDEV(IF($C$2:$C$73=$I19,IF($A$2:$A$73=$G19,$D$2:$D$73,"NA"),"NA"))</f>
        <v>2.6950608077257202E-2</v>
      </c>
      <c r="M19" s="4">
        <f t="shared" si="4"/>
        <v>-8.162625630696585E-2</v>
      </c>
      <c r="N19" s="5">
        <f t="shared" si="2"/>
        <v>1.0582102200718757</v>
      </c>
      <c r="O19" s="3"/>
      <c r="P19" s="16"/>
    </row>
    <row r="20" spans="1:16" x14ac:dyDescent="0.25">
      <c r="A20" s="2" t="s">
        <v>15</v>
      </c>
      <c r="B20" s="2" t="s">
        <v>12</v>
      </c>
      <c r="C20" s="2" t="s">
        <v>23</v>
      </c>
      <c r="D20" s="6">
        <v>5.6513481140136719</v>
      </c>
      <c r="F20" s="2" t="s">
        <v>49</v>
      </c>
      <c r="G20" s="7" t="s">
        <v>15</v>
      </c>
      <c r="H20" s="7" t="s">
        <v>28</v>
      </c>
      <c r="I20" s="7" t="s">
        <v>24</v>
      </c>
      <c r="J20" s="7" t="s">
        <v>8</v>
      </c>
      <c r="K20" s="8">
        <f t="shared" si="5"/>
        <v>6.6122690836588545</v>
      </c>
      <c r="L20" s="8">
        <f t="array" ref="L20">STDEV(IF($C$2:$C$73=$I20,IF($A$2:$A$73=$G20,$D$2:$D$73,"NA"),"NA"))</f>
        <v>5.0572143263125945E-2</v>
      </c>
      <c r="M20" s="8">
        <f t="shared" si="4"/>
        <v>1.2526537577311201</v>
      </c>
      <c r="N20" s="9">
        <f>2^-(M20)</f>
        <v>0.41967552727350155</v>
      </c>
      <c r="O20" s="3"/>
      <c r="P20" s="16"/>
    </row>
    <row r="21" spans="1:16" x14ac:dyDescent="0.25">
      <c r="A21" s="2" t="s">
        <v>15</v>
      </c>
      <c r="B21" s="2" t="s">
        <v>8</v>
      </c>
      <c r="C21" s="2" t="s">
        <v>23</v>
      </c>
      <c r="D21" s="6">
        <v>5.6583385467529297</v>
      </c>
      <c r="F21" s="2" t="s">
        <v>50</v>
      </c>
      <c r="G21" s="7" t="s">
        <v>16</v>
      </c>
      <c r="H21" s="7" t="s">
        <v>28</v>
      </c>
      <c r="I21" s="7" t="s">
        <v>24</v>
      </c>
      <c r="J21" s="7" t="s">
        <v>8</v>
      </c>
      <c r="K21" s="8">
        <f t="shared" si="5"/>
        <v>6.5758069356282549</v>
      </c>
      <c r="L21" s="8">
        <f t="array" ref="L21">STDEV(IF($C$2:$C$73=$I21,IF($A$2:$A$73=$G21,$D$2:$D$73,"NA"),"NA"))</f>
        <v>8.2936476138444903E-3</v>
      </c>
      <c r="M21" s="8">
        <f t="shared" si="4"/>
        <v>1.2161916097005205</v>
      </c>
      <c r="N21" s="9">
        <f t="shared" ref="N21:N25" si="6">2^-(M21)</f>
        <v>0.43041742503215613</v>
      </c>
      <c r="O21" s="3"/>
      <c r="P21" s="16"/>
    </row>
    <row r="22" spans="1:16" x14ac:dyDescent="0.25">
      <c r="A22" s="2" t="s">
        <v>15</v>
      </c>
      <c r="B22" s="2" t="s">
        <v>8</v>
      </c>
      <c r="C22" s="2" t="s">
        <v>23</v>
      </c>
      <c r="D22" s="6">
        <v>5.6674308776855469</v>
      </c>
      <c r="F22" s="2" t="s">
        <v>51</v>
      </c>
      <c r="G22" s="7" t="s">
        <v>17</v>
      </c>
      <c r="H22" s="7" t="s">
        <v>28</v>
      </c>
      <c r="I22" s="7" t="s">
        <v>24</v>
      </c>
      <c r="J22" s="7" t="s">
        <v>8</v>
      </c>
      <c r="K22" s="8">
        <f t="shared" si="5"/>
        <v>5.7479019165039063</v>
      </c>
      <c r="L22" s="8">
        <f t="array" ref="L22">STDEV(IF($C$2:$C$73=$I22,IF($A$2:$A$73=$G22,$D$2:$D$73,"NA"),"NA"))</f>
        <v>1.9504972658788158E-2</v>
      </c>
      <c r="M22" s="8">
        <f t="shared" si="4"/>
        <v>0.38828659057617188</v>
      </c>
      <c r="N22" s="9">
        <f t="shared" si="6"/>
        <v>0.76403646988212648</v>
      </c>
      <c r="O22" s="3"/>
      <c r="P22" s="16"/>
    </row>
    <row r="23" spans="1:16" x14ac:dyDescent="0.25">
      <c r="A23" s="2" t="s">
        <v>16</v>
      </c>
      <c r="B23" s="2" t="s">
        <v>8</v>
      </c>
      <c r="C23" s="2" t="s">
        <v>23</v>
      </c>
      <c r="D23" s="6">
        <v>5.6171798706054688</v>
      </c>
      <c r="F23" s="2" t="s">
        <v>52</v>
      </c>
      <c r="G23" s="7" t="s">
        <v>18</v>
      </c>
      <c r="H23" s="7" t="s">
        <v>28</v>
      </c>
      <c r="I23" s="7" t="s">
        <v>24</v>
      </c>
      <c r="J23" s="7" t="s">
        <v>12</v>
      </c>
      <c r="K23" s="8">
        <f t="shared" si="5"/>
        <v>6.3927631378173828</v>
      </c>
      <c r="L23" s="8">
        <f t="array" ref="L23">STDEV(IF($C$2:$C$73=$I23,IF($A$2:$A$73=$G23,$D$2:$D$73,"NA"),"NA"))</f>
        <v>2.7203564739979102E-2</v>
      </c>
      <c r="M23" s="8">
        <f t="shared" si="4"/>
        <v>1.0331478118896484</v>
      </c>
      <c r="N23" s="9">
        <f t="shared" si="6"/>
        <v>0.48864281654807712</v>
      </c>
      <c r="O23" s="3"/>
      <c r="P23" s="16"/>
    </row>
    <row r="24" spans="1:16" x14ac:dyDescent="0.25">
      <c r="A24" s="2" t="s">
        <v>16</v>
      </c>
      <c r="B24" s="2" t="s">
        <v>8</v>
      </c>
      <c r="C24" s="2" t="s">
        <v>23</v>
      </c>
      <c r="D24" s="6">
        <v>5.5639533996582031</v>
      </c>
      <c r="F24" s="2" t="s">
        <v>53</v>
      </c>
      <c r="G24" s="7" t="s">
        <v>19</v>
      </c>
      <c r="H24" s="7" t="s">
        <v>28</v>
      </c>
      <c r="I24" s="7" t="s">
        <v>24</v>
      </c>
      <c r="J24" s="7" t="s">
        <v>12</v>
      </c>
      <c r="K24" s="8">
        <f t="shared" si="5"/>
        <v>6.0464534759521484</v>
      </c>
      <c r="L24" s="8">
        <f t="array" ref="L24">STDEV(IF($C$2:$C$73=$I24,IF($A$2:$A$73=$G24,$D$2:$D$73,"NA"),"NA"))</f>
        <v>2.8769104305903553E-2</v>
      </c>
      <c r="M24" s="8">
        <f t="shared" si="4"/>
        <v>0.68683815002441406</v>
      </c>
      <c r="N24" s="9">
        <f t="shared" si="6"/>
        <v>0.62121382838718131</v>
      </c>
      <c r="O24" s="3"/>
      <c r="P24" s="16"/>
    </row>
    <row r="25" spans="1:16" x14ac:dyDescent="0.25">
      <c r="A25" s="2" t="s">
        <v>16</v>
      </c>
      <c r="B25" s="2" t="s">
        <v>8</v>
      </c>
      <c r="C25" s="2" t="s">
        <v>23</v>
      </c>
      <c r="D25" s="6">
        <v>5.5332107543945313</v>
      </c>
      <c r="F25" s="2" t="s">
        <v>54</v>
      </c>
      <c r="G25" s="7" t="s">
        <v>20</v>
      </c>
      <c r="H25" s="7" t="s">
        <v>28</v>
      </c>
      <c r="I25" s="7" t="s">
        <v>24</v>
      </c>
      <c r="J25" s="7" t="s">
        <v>12</v>
      </c>
      <c r="K25" s="8">
        <f t="shared" si="5"/>
        <v>6.3362064361572266</v>
      </c>
      <c r="L25" s="8">
        <f t="array" ref="L25">STDEV(IF($C$2:$C$73=$I25,IF($A$2:$A$73=$G25,$D$2:$D$73,"NA"),"NA"))</f>
        <v>1.105571843826059E-2</v>
      </c>
      <c r="M25" s="8">
        <f t="shared" si="4"/>
        <v>0.97659111022949219</v>
      </c>
      <c r="N25" s="9">
        <f t="shared" si="6"/>
        <v>0.50817907960545083</v>
      </c>
      <c r="O25" s="3"/>
      <c r="P25" s="16"/>
    </row>
    <row r="26" spans="1:16" x14ac:dyDescent="0.25">
      <c r="A26" s="2" t="s">
        <v>17</v>
      </c>
      <c r="B26" s="2" t="s">
        <v>8</v>
      </c>
      <c r="C26" s="2" t="s">
        <v>23</v>
      </c>
      <c r="D26" s="6">
        <v>5.2082729339599609</v>
      </c>
    </row>
    <row r="27" spans="1:16" x14ac:dyDescent="0.25">
      <c r="A27" s="2" t="s">
        <v>17</v>
      </c>
      <c r="B27" s="2" t="s">
        <v>8</v>
      </c>
      <c r="C27" s="2" t="s">
        <v>23</v>
      </c>
      <c r="D27" s="6">
        <v>5.2091045379638672</v>
      </c>
    </row>
    <row r="28" spans="1:16" x14ac:dyDescent="0.25">
      <c r="A28" s="2" t="s">
        <v>17</v>
      </c>
      <c r="B28" s="2" t="s">
        <v>8</v>
      </c>
      <c r="C28" s="2" t="s">
        <v>23</v>
      </c>
      <c r="D28" s="6">
        <v>5.1947975158691406</v>
      </c>
    </row>
    <row r="29" spans="1:16" x14ac:dyDescent="0.25">
      <c r="A29" s="2" t="s">
        <v>18</v>
      </c>
      <c r="B29" s="2" t="s">
        <v>8</v>
      </c>
      <c r="C29" s="2" t="s">
        <v>23</v>
      </c>
      <c r="D29" s="6">
        <v>5.3839473724365234</v>
      </c>
    </row>
    <row r="30" spans="1:16" x14ac:dyDescent="0.25">
      <c r="A30" s="2" t="s">
        <v>18</v>
      </c>
      <c r="B30" s="2" t="s">
        <v>12</v>
      </c>
      <c r="C30" s="2" t="s">
        <v>23</v>
      </c>
      <c r="D30" s="6">
        <v>5.3972702026367188</v>
      </c>
    </row>
    <row r="31" spans="1:16" x14ac:dyDescent="0.25">
      <c r="A31" s="2" t="s">
        <v>18</v>
      </c>
      <c r="B31" s="2" t="s">
        <v>12</v>
      </c>
      <c r="C31" s="2" t="s">
        <v>23</v>
      </c>
      <c r="D31" s="6">
        <v>5.4032936096191406</v>
      </c>
    </row>
    <row r="32" spans="1:16" x14ac:dyDescent="0.25">
      <c r="A32" s="2" t="s">
        <v>19</v>
      </c>
      <c r="B32" s="2" t="s">
        <v>12</v>
      </c>
      <c r="C32" s="2" t="s">
        <v>23</v>
      </c>
      <c r="D32" s="6">
        <v>5.1383838653564453</v>
      </c>
    </row>
    <row r="33" spans="1:16" x14ac:dyDescent="0.25">
      <c r="A33" s="2" t="s">
        <v>19</v>
      </c>
      <c r="B33" s="2" t="s">
        <v>12</v>
      </c>
      <c r="C33" s="2" t="s">
        <v>23</v>
      </c>
      <c r="D33" s="6">
        <v>5.1662673950195313</v>
      </c>
    </row>
    <row r="34" spans="1:16" x14ac:dyDescent="0.25">
      <c r="A34" s="2" t="s">
        <v>19</v>
      </c>
      <c r="B34" s="2" t="s">
        <v>12</v>
      </c>
      <c r="C34" s="2" t="s">
        <v>23</v>
      </c>
      <c r="D34" s="6">
        <v>5.1447410583496094</v>
      </c>
    </row>
    <row r="35" spans="1:16" x14ac:dyDescent="0.25">
      <c r="A35" s="2" t="s">
        <v>20</v>
      </c>
      <c r="B35" s="2" t="s">
        <v>12</v>
      </c>
      <c r="C35" s="2" t="s">
        <v>23</v>
      </c>
      <c r="D35" s="6">
        <v>5.2073268890380859</v>
      </c>
    </row>
    <row r="36" spans="1:16" x14ac:dyDescent="0.25">
      <c r="A36" s="2" t="s">
        <v>20</v>
      </c>
      <c r="B36" s="2" t="s">
        <v>12</v>
      </c>
      <c r="C36" s="2" t="s">
        <v>23</v>
      </c>
      <c r="D36" s="6">
        <v>5.2198047637939453</v>
      </c>
    </row>
    <row r="37" spans="1:16" x14ac:dyDescent="0.25">
      <c r="A37" s="2" t="s">
        <v>20</v>
      </c>
      <c r="B37" s="2" t="s">
        <v>12</v>
      </c>
      <c r="C37" s="2" t="s">
        <v>23</v>
      </c>
      <c r="D37" s="6">
        <v>5.2600536346435547</v>
      </c>
    </row>
    <row r="38" spans="1:16" x14ac:dyDescent="0.25">
      <c r="A38" s="2" t="s">
        <v>7</v>
      </c>
      <c r="B38" s="2" t="s">
        <v>8</v>
      </c>
      <c r="C38" s="1" t="s">
        <v>24</v>
      </c>
      <c r="D38" s="6">
        <v>5.5117244720458984</v>
      </c>
    </row>
    <row r="39" spans="1:16" x14ac:dyDescent="0.25">
      <c r="A39" s="2" t="s">
        <v>7</v>
      </c>
      <c r="B39" s="2" t="s">
        <v>8</v>
      </c>
      <c r="C39" s="1" t="s">
        <v>24</v>
      </c>
      <c r="D39" s="6">
        <v>5.5091972351074219</v>
      </c>
    </row>
    <row r="40" spans="1:16" x14ac:dyDescent="0.25">
      <c r="A40" s="2" t="s">
        <v>7</v>
      </c>
      <c r="B40" s="2" t="s">
        <v>8</v>
      </c>
      <c r="C40" s="1" t="s">
        <v>24</v>
      </c>
      <c r="D40" s="6">
        <v>5.5192451477050781</v>
      </c>
      <c r="P40" t="s">
        <v>21</v>
      </c>
    </row>
    <row r="41" spans="1:16" x14ac:dyDescent="0.25">
      <c r="A41" s="2" t="s">
        <v>9</v>
      </c>
      <c r="B41" s="2" t="s">
        <v>8</v>
      </c>
      <c r="C41" s="1" t="s">
        <v>24</v>
      </c>
      <c r="D41" s="6">
        <v>5.4049911499023438</v>
      </c>
      <c r="P41" s="3"/>
    </row>
    <row r="42" spans="1:16" x14ac:dyDescent="0.25">
      <c r="A42" s="2" t="s">
        <v>9</v>
      </c>
      <c r="B42" s="2" t="s">
        <v>8</v>
      </c>
      <c r="C42" s="1" t="s">
        <v>24</v>
      </c>
      <c r="D42" s="6">
        <v>5.3595466613769531</v>
      </c>
    </row>
    <row r="43" spans="1:16" x14ac:dyDescent="0.25">
      <c r="A43" s="2" t="s">
        <v>9</v>
      </c>
      <c r="B43" s="2" t="s">
        <v>8</v>
      </c>
      <c r="C43" s="1" t="s">
        <v>24</v>
      </c>
      <c r="D43" s="6">
        <v>5.3950004577636719</v>
      </c>
      <c r="P43" s="3"/>
    </row>
    <row r="44" spans="1:16" x14ac:dyDescent="0.25">
      <c r="A44" s="2" t="s">
        <v>10</v>
      </c>
      <c r="B44" s="2" t="s">
        <v>8</v>
      </c>
      <c r="C44" s="1" t="s">
        <v>24</v>
      </c>
      <c r="D44" s="6">
        <v>5.4384002685546875</v>
      </c>
    </row>
    <row r="45" spans="1:16" x14ac:dyDescent="0.25">
      <c r="A45" s="2" t="s">
        <v>10</v>
      </c>
      <c r="B45" s="2" t="s">
        <v>8</v>
      </c>
      <c r="C45" s="1" t="s">
        <v>24</v>
      </c>
      <c r="D45" s="6">
        <v>5.5366439819335938</v>
      </c>
      <c r="P45" s="3"/>
    </row>
    <row r="46" spans="1:16" x14ac:dyDescent="0.25">
      <c r="A46" s="2" t="s">
        <v>10</v>
      </c>
      <c r="B46" s="2" t="s">
        <v>8</v>
      </c>
      <c r="C46" s="1" t="s">
        <v>24</v>
      </c>
      <c r="D46" s="6">
        <v>5.5108070373535156</v>
      </c>
    </row>
    <row r="47" spans="1:16" x14ac:dyDescent="0.25">
      <c r="A47" s="2" t="s">
        <v>11</v>
      </c>
      <c r="B47" s="2" t="s">
        <v>12</v>
      </c>
      <c r="C47" s="1" t="s">
        <v>24</v>
      </c>
      <c r="D47" s="6">
        <v>5.2272682189941406</v>
      </c>
      <c r="P47" s="3"/>
    </row>
    <row r="48" spans="1:16" x14ac:dyDescent="0.25">
      <c r="A48" s="2" t="s">
        <v>11</v>
      </c>
      <c r="B48" s="2" t="s">
        <v>12</v>
      </c>
      <c r="C48" s="1" t="s">
        <v>24</v>
      </c>
      <c r="D48" s="6">
        <v>5.1874008178710938</v>
      </c>
    </row>
    <row r="49" spans="1:16" x14ac:dyDescent="0.25">
      <c r="A49" s="2" t="s">
        <v>11</v>
      </c>
      <c r="B49" s="2" t="s">
        <v>12</v>
      </c>
      <c r="C49" s="1" t="s">
        <v>24</v>
      </c>
      <c r="D49" s="6">
        <v>5.1796035766601563</v>
      </c>
      <c r="P49" s="3"/>
    </row>
    <row r="50" spans="1:16" x14ac:dyDescent="0.25">
      <c r="A50" s="2" t="s">
        <v>13</v>
      </c>
      <c r="B50" s="2" t="s">
        <v>12</v>
      </c>
      <c r="C50" s="1" t="s">
        <v>24</v>
      </c>
      <c r="D50" s="6">
        <v>5.2772655487060547</v>
      </c>
    </row>
    <row r="51" spans="1:16" x14ac:dyDescent="0.25">
      <c r="A51" s="2" t="s">
        <v>13</v>
      </c>
      <c r="B51" s="2" t="s">
        <v>12</v>
      </c>
      <c r="C51" s="1" t="s">
        <v>24</v>
      </c>
      <c r="D51" s="6">
        <v>5.261566162109375</v>
      </c>
      <c r="P51" s="3"/>
    </row>
    <row r="52" spans="1:16" x14ac:dyDescent="0.25">
      <c r="A52" s="2" t="s">
        <v>13</v>
      </c>
      <c r="B52" s="2" t="s">
        <v>12</v>
      </c>
      <c r="C52" s="1" t="s">
        <v>24</v>
      </c>
      <c r="D52" s="6">
        <v>5.3204479217529297</v>
      </c>
    </row>
    <row r="53" spans="1:16" x14ac:dyDescent="0.25">
      <c r="A53" s="2" t="s">
        <v>14</v>
      </c>
      <c r="B53" s="2" t="s">
        <v>12</v>
      </c>
      <c r="C53" s="1" t="s">
        <v>24</v>
      </c>
      <c r="D53" s="6">
        <v>5.2810802459716797</v>
      </c>
      <c r="P53" s="3"/>
    </row>
    <row r="54" spans="1:16" x14ac:dyDescent="0.25">
      <c r="A54" s="2" t="s">
        <v>14</v>
      </c>
      <c r="B54" s="2" t="s">
        <v>12</v>
      </c>
      <c r="C54" s="1" t="s">
        <v>24</v>
      </c>
      <c r="D54" s="6">
        <v>5.2496261596679688</v>
      </c>
    </row>
    <row r="55" spans="1:16" x14ac:dyDescent="0.25">
      <c r="A55" s="2" t="s">
        <v>14</v>
      </c>
      <c r="B55" s="2" t="s">
        <v>12</v>
      </c>
      <c r="C55" s="1" t="s">
        <v>24</v>
      </c>
      <c r="D55" s="6">
        <v>5.3032608032226563</v>
      </c>
      <c r="P55" s="3"/>
    </row>
    <row r="56" spans="1:16" x14ac:dyDescent="0.25">
      <c r="A56" s="2" t="s">
        <v>15</v>
      </c>
      <c r="B56" s="2" t="s">
        <v>12</v>
      </c>
      <c r="C56" s="1" t="s">
        <v>24</v>
      </c>
      <c r="D56" s="6">
        <v>6.5676250457763672</v>
      </c>
    </row>
    <row r="57" spans="1:16" x14ac:dyDescent="0.25">
      <c r="A57" s="2" t="s">
        <v>15</v>
      </c>
      <c r="B57" s="2" t="s">
        <v>8</v>
      </c>
      <c r="C57" s="1" t="s">
        <v>24</v>
      </c>
      <c r="D57" s="6">
        <v>6.6671905517578125</v>
      </c>
      <c r="P57" s="3"/>
    </row>
    <row r="58" spans="1:16" x14ac:dyDescent="0.25">
      <c r="A58" s="2" t="s">
        <v>15</v>
      </c>
      <c r="B58" s="2" t="s">
        <v>8</v>
      </c>
      <c r="C58" s="1" t="s">
        <v>24</v>
      </c>
      <c r="D58" s="6">
        <v>6.6019916534423828</v>
      </c>
    </row>
    <row r="59" spans="1:16" x14ac:dyDescent="0.25">
      <c r="A59" s="2" t="s">
        <v>16</v>
      </c>
      <c r="B59" s="2" t="s">
        <v>8</v>
      </c>
      <c r="C59" s="1" t="s">
        <v>24</v>
      </c>
      <c r="D59" s="6">
        <v>6.58154296875</v>
      </c>
      <c r="P59" s="3"/>
    </row>
    <row r="60" spans="1:16" x14ac:dyDescent="0.25">
      <c r="A60" s="2" t="s">
        <v>16</v>
      </c>
      <c r="B60" s="2" t="s">
        <v>8</v>
      </c>
      <c r="C60" s="1" t="s">
        <v>24</v>
      </c>
      <c r="D60" s="6">
        <v>6.5662975311279297</v>
      </c>
    </row>
    <row r="61" spans="1:16" x14ac:dyDescent="0.25">
      <c r="A61" s="2" t="s">
        <v>16</v>
      </c>
      <c r="B61" s="2" t="s">
        <v>8</v>
      </c>
      <c r="C61" s="1" t="s">
        <v>24</v>
      </c>
      <c r="D61" s="6">
        <v>6.5795803070068359</v>
      </c>
      <c r="P61" s="3"/>
    </row>
    <row r="62" spans="1:16" x14ac:dyDescent="0.25">
      <c r="A62" s="2" t="s">
        <v>17</v>
      </c>
      <c r="B62" s="2" t="s">
        <v>8</v>
      </c>
      <c r="C62" s="1" t="s">
        <v>24</v>
      </c>
      <c r="D62" s="6">
        <v>5.7702140808105469</v>
      </c>
    </row>
    <row r="63" spans="1:16" x14ac:dyDescent="0.25">
      <c r="A63" s="2" t="s">
        <v>17</v>
      </c>
      <c r="B63" s="2" t="s">
        <v>8</v>
      </c>
      <c r="C63" s="1" t="s">
        <v>24</v>
      </c>
      <c r="D63" s="6">
        <v>5.7394046783447266</v>
      </c>
      <c r="N63" s="3"/>
    </row>
    <row r="64" spans="1:16" x14ac:dyDescent="0.25">
      <c r="A64" s="2" t="s">
        <v>17</v>
      </c>
      <c r="B64" s="2" t="s">
        <v>8</v>
      </c>
      <c r="C64" s="1" t="s">
        <v>24</v>
      </c>
      <c r="D64" s="6">
        <v>5.7340869903564453</v>
      </c>
    </row>
    <row r="65" spans="1:16" x14ac:dyDescent="0.25">
      <c r="A65" s="2" t="s">
        <v>18</v>
      </c>
      <c r="B65" s="2" t="s">
        <v>8</v>
      </c>
      <c r="C65" s="1" t="s">
        <v>24</v>
      </c>
      <c r="D65" s="6">
        <v>6.3817195892333984</v>
      </c>
      <c r="P65" s="3"/>
    </row>
    <row r="66" spans="1:16" x14ac:dyDescent="0.25">
      <c r="A66" s="2" t="s">
        <v>18</v>
      </c>
      <c r="B66" s="2" t="s">
        <v>12</v>
      </c>
      <c r="C66" s="1" t="s">
        <v>24</v>
      </c>
      <c r="D66" s="6">
        <v>6.4237518310546875</v>
      </c>
    </row>
    <row r="67" spans="1:16" x14ac:dyDescent="0.25">
      <c r="A67" s="2" t="s">
        <v>18</v>
      </c>
      <c r="B67" s="2" t="s">
        <v>12</v>
      </c>
      <c r="C67" s="1" t="s">
        <v>24</v>
      </c>
      <c r="D67" s="6">
        <v>6.3728179931640625</v>
      </c>
      <c r="P67" s="3"/>
    </row>
    <row r="68" spans="1:16" x14ac:dyDescent="0.25">
      <c r="A68" s="2" t="s">
        <v>19</v>
      </c>
      <c r="B68" s="2" t="s">
        <v>12</v>
      </c>
      <c r="C68" s="1" t="s">
        <v>24</v>
      </c>
      <c r="D68" s="6">
        <v>6.0350303649902344</v>
      </c>
    </row>
    <row r="69" spans="1:16" x14ac:dyDescent="0.25">
      <c r="A69" s="2" t="s">
        <v>19</v>
      </c>
      <c r="B69" s="2" t="s">
        <v>12</v>
      </c>
      <c r="C69" s="1" t="s">
        <v>24</v>
      </c>
      <c r="D69" s="6">
        <v>6.0251502990722656</v>
      </c>
      <c r="P69" s="3"/>
    </row>
    <row r="70" spans="1:16" x14ac:dyDescent="0.25">
      <c r="A70" s="2" t="s">
        <v>19</v>
      </c>
      <c r="B70" s="2" t="s">
        <v>12</v>
      </c>
      <c r="C70" s="1" t="s">
        <v>24</v>
      </c>
      <c r="D70" s="6">
        <v>6.0791797637939453</v>
      </c>
    </row>
    <row r="71" spans="1:16" x14ac:dyDescent="0.25">
      <c r="A71" s="2" t="s">
        <v>20</v>
      </c>
      <c r="B71" s="2" t="s">
        <v>12</v>
      </c>
      <c r="C71" s="1" t="s">
        <v>24</v>
      </c>
      <c r="D71" s="6">
        <v>6.3338584899902344</v>
      </c>
      <c r="P71" s="3"/>
    </row>
    <row r="72" spans="1:16" x14ac:dyDescent="0.25">
      <c r="A72" s="2" t="s">
        <v>20</v>
      </c>
      <c r="B72" s="2" t="s">
        <v>12</v>
      </c>
      <c r="C72" s="1" t="s">
        <v>24</v>
      </c>
      <c r="D72" s="6">
        <v>6.3265132904052734</v>
      </c>
    </row>
    <row r="73" spans="1:16" x14ac:dyDescent="0.25">
      <c r="A73" s="2" t="s">
        <v>20</v>
      </c>
      <c r="B73" s="2" t="s">
        <v>12</v>
      </c>
      <c r="C73" s="1" t="s">
        <v>24</v>
      </c>
      <c r="D73" s="6">
        <v>6.3482475280761719</v>
      </c>
      <c r="P73" s="3"/>
    </row>
    <row r="75" spans="1:16" x14ac:dyDescent="0.25">
      <c r="P75" s="3"/>
    </row>
    <row r="77" spans="1:16" x14ac:dyDescent="0.25">
      <c r="P77" s="3"/>
    </row>
    <row r="79" spans="1:16" x14ac:dyDescent="0.25">
      <c r="P79" s="3"/>
    </row>
    <row r="81" spans="16:16" x14ac:dyDescent="0.25">
      <c r="P81" s="3"/>
    </row>
    <row r="83" spans="16:16" x14ac:dyDescent="0.25">
      <c r="P83" s="3"/>
    </row>
    <row r="85" spans="16:16" x14ac:dyDescent="0.25">
      <c r="P85" s="3"/>
    </row>
    <row r="87" spans="16:16" x14ac:dyDescent="0.25">
      <c r="P87" s="3"/>
    </row>
    <row r="89" spans="16:16" x14ac:dyDescent="0.25">
      <c r="P89" s="3"/>
    </row>
  </sheetData>
  <pageMargins left="0.7" right="0.7" top="0.75" bottom="0.75" header="0.3" footer="0.3"/>
  <pageSetup paperSize="261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R145"/>
  <sheetViews>
    <sheetView topLeftCell="A109" zoomScale="70" zoomScaleNormal="70" workbookViewId="0">
      <selection activeCell="U60" sqref="U60"/>
    </sheetView>
  </sheetViews>
  <sheetFormatPr defaultRowHeight="15" x14ac:dyDescent="0.25"/>
  <cols>
    <col min="1" max="1" width="7.28515625" bestFit="1" customWidth="1"/>
    <col min="2" max="2" width="19.7109375" bestFit="1" customWidth="1"/>
    <col min="3" max="3" width="25.5703125" bestFit="1" customWidth="1"/>
    <col min="4" max="4" width="10" bestFit="1" customWidth="1"/>
    <col min="5" max="5" width="20.28515625" bestFit="1" customWidth="1"/>
    <col min="7" max="7" width="9.7109375" bestFit="1" customWidth="1"/>
    <col min="8" max="8" width="18.28515625" bestFit="1" customWidth="1"/>
    <col min="9" max="9" width="9.7109375" customWidth="1"/>
    <col min="10" max="10" width="17" bestFit="1" customWidth="1"/>
    <col min="11" max="11" width="17.7109375" bestFit="1" customWidth="1"/>
    <col min="12" max="12" width="11.85546875" bestFit="1" customWidth="1"/>
    <col min="13" max="13" width="12.42578125" bestFit="1" customWidth="1"/>
    <col min="15" max="15" width="10.7109375" bestFit="1" customWidth="1"/>
    <col min="16" max="16" width="19.7109375" bestFit="1" customWidth="1"/>
    <col min="17" max="17" width="20.5703125" bestFit="1" customWidth="1"/>
    <col min="18" max="18" width="16.85546875" bestFit="1" customWidth="1"/>
  </cols>
  <sheetData>
    <row r="1" spans="1:18" x14ac:dyDescent="0.25">
      <c r="A1" s="2" t="s">
        <v>29</v>
      </c>
      <c r="B1" s="2" t="s">
        <v>25</v>
      </c>
      <c r="C1" s="2" t="s">
        <v>30</v>
      </c>
      <c r="D1" s="2" t="s">
        <v>31</v>
      </c>
      <c r="E1" s="2" t="s">
        <v>32</v>
      </c>
      <c r="G1" s="2" t="s">
        <v>29</v>
      </c>
      <c r="H1" s="2" t="s">
        <v>25</v>
      </c>
      <c r="I1" s="2" t="s">
        <v>26</v>
      </c>
      <c r="J1" s="2" t="s">
        <v>33</v>
      </c>
      <c r="K1" s="2" t="s">
        <v>34</v>
      </c>
      <c r="L1" s="2" t="s">
        <v>35</v>
      </c>
      <c r="M1" s="2" t="s">
        <v>36</v>
      </c>
      <c r="O1" s="2" t="s">
        <v>26</v>
      </c>
      <c r="P1" s="2" t="s">
        <v>25</v>
      </c>
      <c r="Q1" s="2" t="s">
        <v>33</v>
      </c>
      <c r="R1" s="2" t="s">
        <v>37</v>
      </c>
    </row>
    <row r="2" spans="1:18" x14ac:dyDescent="0.25">
      <c r="A2" s="2" t="s">
        <v>56</v>
      </c>
      <c r="B2" s="2" t="s">
        <v>23</v>
      </c>
      <c r="C2" s="2">
        <v>1</v>
      </c>
      <c r="D2" s="17" t="s">
        <v>38</v>
      </c>
      <c r="E2" s="6">
        <v>19.864961624145508</v>
      </c>
      <c r="G2" s="2" t="s">
        <v>56</v>
      </c>
      <c r="H2" s="2" t="s">
        <v>23</v>
      </c>
      <c r="I2" s="2" t="s">
        <v>27</v>
      </c>
      <c r="J2" s="18">
        <f>AVERAGEIFS($E$2:$E$145,$A$2:$A$145,$G2,$D$2:$D$145,"Kcnq2",$B$2:$B$145,$H2)</f>
        <v>24.701167424519856</v>
      </c>
      <c r="K2" s="18">
        <f>AVERAGEIFS($E$2:$E$145,$A$2:$A$145,$G2,$D$2:$D$145,"Gapdh",$B$2:$B$145,$H2)</f>
        <v>19.848618825276692</v>
      </c>
      <c r="L2" s="18">
        <f t="array" ref="L2">STDEV(IF($A$2:$A$145=$G2,IF($D$2:$D$145="Kcnq2",IF($B$2:$B$145="Non-Allele Specific",$E$2:$E$145,"NA"),"NA"),"NA"))</f>
        <v>9.2231768047383575E-2</v>
      </c>
      <c r="M2" s="18">
        <f t="array" ref="M2">STDEV(IF($A$2:$A$168=$G2,IF($D$2:$D$168="Gapdh",IF($B$2:$B$145="Non-Allele Specific",$E$2:$E$145,"NA"),"NA"),"NA"))</f>
        <v>0.10767046068027841</v>
      </c>
      <c r="O2" s="2" t="s">
        <v>27</v>
      </c>
      <c r="P2" s="2" t="s">
        <v>23</v>
      </c>
      <c r="Q2" s="18">
        <f>AVERAGEIFS($J$2:$J$25,$I$2:$I$25,$O2,$H$2:$H$25,$P2)</f>
        <v>24.613647143046062</v>
      </c>
      <c r="R2" s="18">
        <f t="array" ref="R2">STDEV(IF($I$2:$I$25=$O2,IF($H$2:$H$25=$P2,$J$2:$J$25,"NA"),"NA"))/SQRT(6)</f>
        <v>0.17153235709993497</v>
      </c>
    </row>
    <row r="3" spans="1:18" x14ac:dyDescent="0.25">
      <c r="A3" s="2" t="s">
        <v>56</v>
      </c>
      <c r="B3" s="2" t="s">
        <v>23</v>
      </c>
      <c r="C3" s="2">
        <v>2</v>
      </c>
      <c r="D3" s="17" t="s">
        <v>39</v>
      </c>
      <c r="E3" s="6">
        <v>24.69935417175293</v>
      </c>
      <c r="G3" s="2" t="s">
        <v>57</v>
      </c>
      <c r="H3" s="2" t="s">
        <v>23</v>
      </c>
      <c r="I3" s="2" t="s">
        <v>27</v>
      </c>
      <c r="J3" s="18">
        <f t="shared" ref="J3:J25" si="0">AVERAGEIFS($E$2:$E$145,$A$2:$A$145,$G3,$D$2:$D$145,"Kcnq2",$B$2:$B$145,$H3)</f>
        <v>24.957357406616211</v>
      </c>
      <c r="K3" s="18">
        <f t="shared" ref="K3:K25" si="1">AVERAGEIFS($E$2:$E$145,$A$2:$A$145,$G3,$D$2:$D$145,"Gapdh",$B$2:$B$145,$H3)</f>
        <v>20.040646235148113</v>
      </c>
      <c r="L3" s="18">
        <f t="array" ref="L3">STDEV(IF($A$2:$A$145=$G3,IF($D$2:$D$145="Kcnq2",IF($B$2:$B$145="Non-Allele Specific",$E$2:$E$145,"NA"),"NA"),"NA"))</f>
        <v>9.6306098354259531E-2</v>
      </c>
      <c r="M3" s="18">
        <f t="array" ref="M3">STDEV(IF($A$2:$A$168=$G3,IF($D$2:$D$168="Gapdh",IF($B$2:$B$145="Non-Allele Specific",$E$2:$E$145,"NA"),"NA"),"NA"))</f>
        <v>8.0002210402924739E-2</v>
      </c>
      <c r="O3" s="2" t="s">
        <v>28</v>
      </c>
      <c r="P3" s="2" t="s">
        <v>23</v>
      </c>
      <c r="Q3" s="18">
        <f>AVERAGEIFS($J$2:$J$25,$I$2:$I$25,$O3,$H$2:$H$25,$P3)</f>
        <v>25.18648295932346</v>
      </c>
      <c r="R3" s="18">
        <f t="array" ref="R3">STDEV(IF($I$2:$I$25=$O3,IF($H$2:$H$25=$P3,$J$2:$J$25,"NA"),"NA"))/SQRT(6)</f>
        <v>0.13280263649646967</v>
      </c>
    </row>
    <row r="4" spans="1:18" x14ac:dyDescent="0.25">
      <c r="A4" s="2" t="s">
        <v>56</v>
      </c>
      <c r="B4" s="2" t="s">
        <v>23</v>
      </c>
      <c r="C4" s="2">
        <v>3</v>
      </c>
      <c r="D4" s="17" t="s">
        <v>38</v>
      </c>
      <c r="E4" s="6">
        <v>19.947183609008789</v>
      </c>
      <c r="G4" s="2" t="s">
        <v>58</v>
      </c>
      <c r="H4" s="2" t="s">
        <v>23</v>
      </c>
      <c r="I4" s="2" t="s">
        <v>27</v>
      </c>
      <c r="J4" s="18">
        <f t="shared" si="0"/>
        <v>25.063855489095051</v>
      </c>
      <c r="K4" s="18">
        <f t="shared" si="1"/>
        <v>19.85979715983073</v>
      </c>
      <c r="L4" s="18">
        <f t="array" ref="L4">STDEV(IF($A$2:$A$145=$G4,IF($D$2:$D$145="Kcnq2",IF($B$2:$B$145="Non-Allele Specific",$E$2:$E$145,"NA"),"NA"),"NA"))</f>
        <v>6.3550151333856955E-2</v>
      </c>
      <c r="M4" s="18">
        <f t="array" ref="M4">STDEV(IF($A$2:$A$168=$G4,IF($D$2:$D$168="Gapdh",IF($B$2:$B$145="Non-Allele Specific",$E$2:$E$145,"NA"),"NA"),"NA"))</f>
        <v>5.5568883954517964E-2</v>
      </c>
      <c r="O4" s="2" t="s">
        <v>27</v>
      </c>
      <c r="P4" s="2" t="s">
        <v>24</v>
      </c>
      <c r="Q4" s="18">
        <f>AVERAGEIFS($J$2:$J$25,$I$2:$I$25,$O4,$H$2:$H$25,$P4)</f>
        <v>25.24253707461887</v>
      </c>
      <c r="R4" s="18">
        <f t="array" ref="R4">STDEV(IF($I$2:$I$25=$O4,IF($H$2:$H$25=$P4,$J$2:$J$25,"NA"),"NA"))/SQRT(6)</f>
        <v>0.16371331737343081</v>
      </c>
    </row>
    <row r="5" spans="1:18" x14ac:dyDescent="0.25">
      <c r="A5" s="2" t="s">
        <v>56</v>
      </c>
      <c r="B5" s="2" t="s">
        <v>23</v>
      </c>
      <c r="C5" s="2">
        <v>1</v>
      </c>
      <c r="D5" s="17" t="s">
        <v>39</v>
      </c>
      <c r="E5" s="6">
        <v>24.794292449951172</v>
      </c>
      <c r="G5" s="2" t="s">
        <v>59</v>
      </c>
      <c r="H5" s="2" t="s">
        <v>23</v>
      </c>
      <c r="I5" s="2" t="s">
        <v>27</v>
      </c>
      <c r="J5" s="18">
        <f t="shared" si="0"/>
        <v>23.941827774047852</v>
      </c>
      <c r="K5" s="18">
        <f t="shared" si="1"/>
        <v>19.291886011759441</v>
      </c>
      <c r="L5" s="18">
        <f t="array" ref="L5">STDEV(IF($A$2:$A$145=$G5,IF($D$2:$D$145="Kcnq2",IF($B$2:$B$145="Non-Allele Specific",$E$2:$E$145,"NA"),"NA"),"NA"))</f>
        <v>2.0343197271118239E-2</v>
      </c>
      <c r="M5" s="18">
        <f t="array" ref="M5">STDEV(IF($A$2:$A$168=$G5,IF($D$2:$D$168="Gapdh",IF($B$2:$B$145="Non-Allele Specific",$E$2:$E$145,"NA"),"NA"),"NA"))</f>
        <v>3.4709156190688095E-2</v>
      </c>
      <c r="O5" s="2" t="s">
        <v>28</v>
      </c>
      <c r="P5" s="2" t="s">
        <v>24</v>
      </c>
      <c r="Q5" s="18">
        <f>AVERAGEIFS($J$2:$J$25,$I$2:$I$25,$O5,$H$2:$H$25,$P5)</f>
        <v>26.242897351582844</v>
      </c>
      <c r="R5" s="18">
        <f t="array" ref="R5">STDEV(IF($I$2:$I$25=$O5,IF($H$2:$H$25=$P5,$J$2:$J$25,"NA"),"NA"))/SQRT(6)</f>
        <v>0.19233709387101511</v>
      </c>
    </row>
    <row r="6" spans="1:18" x14ac:dyDescent="0.25">
      <c r="A6" s="2" t="s">
        <v>56</v>
      </c>
      <c r="B6" s="2" t="s">
        <v>23</v>
      </c>
      <c r="C6" s="2">
        <v>2</v>
      </c>
      <c r="D6" s="17" t="s">
        <v>38</v>
      </c>
      <c r="E6" s="6">
        <v>19.733711242675781</v>
      </c>
      <c r="G6" s="2" t="s">
        <v>60</v>
      </c>
      <c r="H6" s="2" t="s">
        <v>23</v>
      </c>
      <c r="I6" s="2" t="s">
        <v>27</v>
      </c>
      <c r="J6" s="18">
        <f t="shared" si="0"/>
        <v>24.307709376017254</v>
      </c>
      <c r="K6" s="18">
        <f t="shared" si="1"/>
        <v>19.498719533284504</v>
      </c>
      <c r="L6" s="18">
        <f t="array" ref="L6">STDEV(IF($A$2:$A$145=$G6,IF($D$2:$D$145="Kcnq2",IF($B$2:$B$145="Non-Allele Specific",$E$2:$E$145,"NA"),"NA"),"NA"))</f>
        <v>5.0918883369534306E-3</v>
      </c>
      <c r="M6" s="18">
        <f t="array" ref="M6">STDEV(IF($A$2:$A$168=$G6,IF($D$2:$D$168="Gapdh",IF($B$2:$B$145="Non-Allele Specific",$E$2:$E$145,"NA"),"NA"),"NA"))</f>
        <v>2.2452275447622547E-2</v>
      </c>
    </row>
    <row r="7" spans="1:18" x14ac:dyDescent="0.25">
      <c r="A7" s="2" t="s">
        <v>56</v>
      </c>
      <c r="B7" s="2" t="s">
        <v>23</v>
      </c>
      <c r="C7" s="2">
        <v>3</v>
      </c>
      <c r="D7" s="17" t="s">
        <v>39</v>
      </c>
      <c r="E7" s="6">
        <v>24.609855651855469</v>
      </c>
      <c r="G7" s="2" t="s">
        <v>61</v>
      </c>
      <c r="H7" s="2" t="s">
        <v>23</v>
      </c>
      <c r="I7" s="2" t="s">
        <v>27</v>
      </c>
      <c r="J7" s="18">
        <f t="shared" si="0"/>
        <v>24.709965387980144</v>
      </c>
      <c r="K7" s="18">
        <f t="shared" si="1"/>
        <v>19.823853174845379</v>
      </c>
      <c r="L7" s="18">
        <f t="array" ref="L7">STDEV(IF($A$2:$A$145=$G7,IF($D$2:$D$145="Kcnq2",IF($B$2:$B$145="Non-Allele Specific",$E$2:$E$145,"NA"),"NA"),"NA"))</f>
        <v>8.2211261684625961E-2</v>
      </c>
      <c r="M7" s="18">
        <f t="array" ref="M7">STDEV(IF($A$2:$A$168=$G7,IF($D$2:$D$168="Gapdh",IF($B$2:$B$145="Non-Allele Specific",$E$2:$E$145,"NA"),"NA"),"NA"))</f>
        <v>5.5752036404880183E-2</v>
      </c>
      <c r="O7" s="2" t="s">
        <v>26</v>
      </c>
      <c r="P7" s="2" t="s">
        <v>25</v>
      </c>
      <c r="Q7" s="2" t="s">
        <v>40</v>
      </c>
      <c r="R7" s="2" t="s">
        <v>41</v>
      </c>
    </row>
    <row r="8" spans="1:18" x14ac:dyDescent="0.25">
      <c r="A8" s="2" t="s">
        <v>57</v>
      </c>
      <c r="B8" s="2" t="s">
        <v>23</v>
      </c>
      <c r="C8" s="2">
        <v>1</v>
      </c>
      <c r="D8" s="17" t="s">
        <v>38</v>
      </c>
      <c r="E8" s="6">
        <v>20.055606842041016</v>
      </c>
      <c r="G8" s="2" t="s">
        <v>62</v>
      </c>
      <c r="H8" s="2" t="s">
        <v>23</v>
      </c>
      <c r="I8" s="2" t="s">
        <v>28</v>
      </c>
      <c r="J8" s="18">
        <f t="shared" si="0"/>
        <v>25.141068140665691</v>
      </c>
      <c r="K8" s="18">
        <f t="shared" si="1"/>
        <v>19.482028961181641</v>
      </c>
      <c r="L8" s="18">
        <f t="array" ref="L8">STDEV(IF($A$2:$A$145=$G8,IF($D$2:$D$145="Kcnq2",IF($B$2:$B$145="Non-Allele Specific",$E$2:$E$145,"NA"),"NA"),"NA"))</f>
        <v>1.3179572904734722E-2</v>
      </c>
      <c r="M8" s="18">
        <f t="array" ref="M8">STDEV(IF($A$2:$A$168=$G8,IF($D$2:$D$168="Gapdh",IF($B$2:$B$145="Non-Allele Specific",$E$2:$E$145,"NA"),"NA"),"NA"))</f>
        <v>2.1069242268903322E-2</v>
      </c>
      <c r="O8" s="2" t="s">
        <v>27</v>
      </c>
      <c r="P8" s="2" t="s">
        <v>23</v>
      </c>
      <c r="Q8" s="18">
        <f>AVERAGEIFS($K$2:$K$25,$I$2:$I$25,$O8,$H$2:$H$25,$P8)</f>
        <v>19.727253490024143</v>
      </c>
      <c r="R8" s="18">
        <f t="array" ref="R8">STDEV(IF($I$2:$I$25=$O8,IF($H$2:$H$25=$P8,$K$2:$K$25,"NA"),"NA"))/SQRT(6)</f>
        <v>0.11278541444180651</v>
      </c>
    </row>
    <row r="9" spans="1:18" x14ac:dyDescent="0.25">
      <c r="A9" s="2" t="s">
        <v>57</v>
      </c>
      <c r="B9" s="2" t="s">
        <v>23</v>
      </c>
      <c r="C9" s="2">
        <v>2</v>
      </c>
      <c r="D9" s="17" t="s">
        <v>39</v>
      </c>
      <c r="E9" s="6">
        <v>24.977008819580078</v>
      </c>
      <c r="G9" s="2" t="s">
        <v>63</v>
      </c>
      <c r="H9" s="2" t="s">
        <v>23</v>
      </c>
      <c r="I9" s="2" t="s">
        <v>28</v>
      </c>
      <c r="J9" s="18">
        <f t="shared" si="0"/>
        <v>25.314540227254231</v>
      </c>
      <c r="K9" s="18">
        <f t="shared" si="1"/>
        <v>19.743092219034832</v>
      </c>
      <c r="L9" s="18">
        <f t="array" ref="L9">STDEV(IF($A$2:$A$145=$G9,IF($D$2:$D$145="Kcnq2",IF($B$2:$B$145="Non-Allele Specific",$E$2:$E$145,"NA"),"NA"),"NA"))</f>
        <v>7.2235839251735504E-2</v>
      </c>
      <c r="M9" s="18">
        <f t="array" ref="M9">STDEV(IF($A$2:$A$168=$G9,IF($D$2:$D$168="Gapdh",IF($B$2:$B$145="Non-Allele Specific",$E$2:$E$145,"NA"),"NA"),"NA"))</f>
        <v>3.0239519579445717E-2</v>
      </c>
      <c r="O9" s="2" t="s">
        <v>28</v>
      </c>
      <c r="P9" s="2" t="s">
        <v>23</v>
      </c>
      <c r="Q9" s="18">
        <f>AVERAGEIFS($K$2:$K$25,$I$2:$I$25,$O9,$H$2:$H$25,$P9)</f>
        <v>19.870436986287434</v>
      </c>
      <c r="R9" s="18">
        <f t="array" ref="R9">STDEV(IF($I$2:$I$25=$O9,IF($H$2:$H$25=$P9,$K$2:$K$25,"NA"),"NA"))/SQRT(6)</f>
        <v>0.14123279181078321</v>
      </c>
    </row>
    <row r="10" spans="1:18" x14ac:dyDescent="0.25">
      <c r="A10" s="2" t="s">
        <v>57</v>
      </c>
      <c r="B10" s="2" t="s">
        <v>23</v>
      </c>
      <c r="C10" s="2">
        <v>3</v>
      </c>
      <c r="D10" s="17" t="s">
        <v>38</v>
      </c>
      <c r="E10" s="6">
        <v>20.112112045288086</v>
      </c>
      <c r="G10" s="2" t="s">
        <v>64</v>
      </c>
      <c r="H10" s="2" t="s">
        <v>23</v>
      </c>
      <c r="I10" s="2" t="s">
        <v>28</v>
      </c>
      <c r="J10" s="18">
        <f t="shared" si="0"/>
        <v>24.875913619995117</v>
      </c>
      <c r="K10" s="18">
        <f t="shared" si="1"/>
        <v>19.983821233113606</v>
      </c>
      <c r="L10" s="18">
        <f t="array" ref="L10">STDEV(IF($A$2:$A$145=$G10,IF($D$2:$D$145="Kcnq2",IF($B$2:$B$145="Non-Allele Specific",$E$2:$E$145,"NA"),"NA"),"NA"))</f>
        <v>6.5563668696443658E-2</v>
      </c>
      <c r="M10" s="18">
        <f t="array" ref="M10">STDEV(IF($A$2:$A$168=$G10,IF($D$2:$D$168="Gapdh",IF($B$2:$B$145="Non-Allele Specific",$E$2:$E$145,"NA"),"NA"),"NA"))</f>
        <v>5.2713490796494344E-2</v>
      </c>
      <c r="O10" s="2" t="s">
        <v>27</v>
      </c>
      <c r="P10" s="2" t="s">
        <v>24</v>
      </c>
      <c r="Q10" s="18">
        <f>AVERAGEIFS($K$2:$K$25,$I$2:$I$25,$O10,$H$2:$H$25,$P10)</f>
        <v>19.840818723042808</v>
      </c>
      <c r="R10" s="18">
        <f t="array" ref="R10">STDEV(IF($I$2:$I$25=$O10,IF($H$2:$H$25=$P10,$K$2:$K$25,"NA"),"NA"))/SQRT(6)</f>
        <v>9.5746488839772909E-2</v>
      </c>
    </row>
    <row r="11" spans="1:18" x14ac:dyDescent="0.25">
      <c r="A11" s="2" t="s">
        <v>57</v>
      </c>
      <c r="B11" s="2" t="s">
        <v>23</v>
      </c>
      <c r="C11" s="2">
        <v>1</v>
      </c>
      <c r="D11" s="17" t="s">
        <v>39</v>
      </c>
      <c r="E11" s="6">
        <v>25.042322158813477</v>
      </c>
      <c r="G11" s="2" t="s">
        <v>65</v>
      </c>
      <c r="H11" s="2" t="s">
        <v>23</v>
      </c>
      <c r="I11" s="2" t="s">
        <v>28</v>
      </c>
      <c r="J11" s="18">
        <f t="shared" si="0"/>
        <v>25.245550791422527</v>
      </c>
      <c r="K11" s="18">
        <f t="shared" si="1"/>
        <v>19.850713729858398</v>
      </c>
      <c r="L11" s="18">
        <f t="array" ref="L11">STDEV(IF($A$2:$A$145=$G11,IF($D$2:$D$145="Kcnq2",IF($B$2:$B$145="Non-Allele Specific",$E$2:$E$145,"NA"),"NA"),"NA"))</f>
        <v>5.5097966460155259E-2</v>
      </c>
      <c r="M11" s="18">
        <f t="array" ref="M11">STDEV(IF($A$2:$A$168=$G11,IF($D$2:$D$168="Gapdh",IF($B$2:$B$145="Non-Allele Specific",$E$2:$E$145,"NA"),"NA"),"NA"))</f>
        <v>6.0929119387965247E-2</v>
      </c>
      <c r="O11" s="2" t="s">
        <v>28</v>
      </c>
      <c r="P11" s="2" t="s">
        <v>24</v>
      </c>
      <c r="Q11" s="18">
        <f>AVERAGEIFS($K$2:$K$25,$I$2:$I$25,$O11,$H$2:$H$25,$P11)</f>
        <v>19.999766879611546</v>
      </c>
      <c r="R11" s="18">
        <f t="array" ref="R11">STDEV(IF($I$2:$I$25=$O11,IF($H$2:$H$25=$P11,$K$2:$K$25,"NA"),"NA"))/SQRT(6)</f>
        <v>0.15754982966108599</v>
      </c>
    </row>
    <row r="12" spans="1:18" x14ac:dyDescent="0.25">
      <c r="A12" s="2" t="s">
        <v>57</v>
      </c>
      <c r="B12" s="2" t="s">
        <v>23</v>
      </c>
      <c r="C12" s="2">
        <v>2</v>
      </c>
      <c r="D12" s="17" t="s">
        <v>38</v>
      </c>
      <c r="E12" s="6">
        <v>19.954219818115234</v>
      </c>
      <c r="G12" s="2" t="s">
        <v>66</v>
      </c>
      <c r="H12" s="2" t="s">
        <v>23</v>
      </c>
      <c r="I12" s="2" t="s">
        <v>28</v>
      </c>
      <c r="J12" s="18">
        <f t="shared" si="0"/>
        <v>24.825695673624676</v>
      </c>
      <c r="K12" s="18">
        <f t="shared" si="1"/>
        <v>19.67589823404948</v>
      </c>
      <c r="L12" s="18">
        <f t="array" ref="L12">STDEV(IF($A$2:$A$145=$G12,IF($D$2:$D$145="Kcnq2",IF($B$2:$B$145="Non-Allele Specific",$E$2:$E$145,"NA"),"NA"),"NA"))</f>
        <v>6.023330522905166E-2</v>
      </c>
      <c r="M12" s="18">
        <f t="array" ref="M12">STDEV(IF($A$2:$A$168=$G12,IF($D$2:$D$168="Gapdh",IF($B$2:$B$145="Non-Allele Specific",$E$2:$E$145,"NA"),"NA"),"NA"))</f>
        <v>6.459175985204367E-2</v>
      </c>
    </row>
    <row r="13" spans="1:18" x14ac:dyDescent="0.25">
      <c r="A13" s="2" t="s">
        <v>57</v>
      </c>
      <c r="B13" s="2" t="s">
        <v>23</v>
      </c>
      <c r="C13" s="2">
        <v>3</v>
      </c>
      <c r="D13" s="17" t="s">
        <v>39</v>
      </c>
      <c r="E13" s="6">
        <v>24.852741241455078</v>
      </c>
      <c r="G13" s="2" t="s">
        <v>67</v>
      </c>
      <c r="H13" s="2" t="s">
        <v>23</v>
      </c>
      <c r="I13" s="2" t="s">
        <v>28</v>
      </c>
      <c r="J13" s="18">
        <f t="shared" si="0"/>
        <v>25.716129302978516</v>
      </c>
      <c r="K13" s="18">
        <f t="shared" si="1"/>
        <v>20.487067540486652</v>
      </c>
      <c r="L13" s="18">
        <f t="array" ref="L13">STDEV(IF($A$2:$A$145=$G13,IF($D$2:$D$145="Kcnq2",IF($B$2:$B$145="Non-Allele Specific",$E$2:$E$145,"NA"),"NA"),"NA"))</f>
        <v>7.708245976626703E-3</v>
      </c>
      <c r="M13" s="18">
        <f t="array" ref="M13">STDEV(IF($A$2:$A$168=$G13,IF($D$2:$D$168="Gapdh",IF($B$2:$B$145="Non-Allele Specific",$E$2:$E$145,"NA"),"NA"),"NA"))</f>
        <v>2.3251892983226493E-2</v>
      </c>
    </row>
    <row r="14" spans="1:18" x14ac:dyDescent="0.25">
      <c r="A14" s="2" t="s">
        <v>58</v>
      </c>
      <c r="B14" s="2" t="s">
        <v>23</v>
      </c>
      <c r="C14" s="2">
        <v>1</v>
      </c>
      <c r="D14" s="17" t="s">
        <v>38</v>
      </c>
      <c r="E14" s="6">
        <v>19.895536422729492</v>
      </c>
      <c r="G14" s="2" t="s">
        <v>56</v>
      </c>
      <c r="H14" s="2" t="s">
        <v>24</v>
      </c>
      <c r="I14" s="2" t="s">
        <v>27</v>
      </c>
      <c r="J14" s="18">
        <f t="shared" si="0"/>
        <v>25.461285909016926</v>
      </c>
      <c r="K14" s="18">
        <f t="shared" si="1"/>
        <v>19.947896957397461</v>
      </c>
      <c r="L14" s="18">
        <f t="array" ref="L14">STDEV(IF($A$2:$A$145=$G14,IF($D$2:$D$145="Kcnq2",IF($B$2:$B$145="Non-Allele Specific",$E$2:$E$145,"NA"),"NA"),"NA"))</f>
        <v>9.2231768047383575E-2</v>
      </c>
      <c r="M14" s="18">
        <f t="array" ref="M14">STDEV(IF($A$2:$A$168=$G14,IF($D$2:$D$168="Gapdh",IF($B$2:$B$145="Non-Allele Specific",$E$2:$E$145,"NA"),"NA"),"NA"))</f>
        <v>0.10767046068027841</v>
      </c>
    </row>
    <row r="15" spans="1:18" x14ac:dyDescent="0.25">
      <c r="A15" s="2" t="s">
        <v>58</v>
      </c>
      <c r="B15" s="2" t="s">
        <v>23</v>
      </c>
      <c r="C15" s="2">
        <v>2</v>
      </c>
      <c r="D15" s="17" t="s">
        <v>39</v>
      </c>
      <c r="E15" s="6">
        <v>25.103809356689453</v>
      </c>
      <c r="G15" s="2" t="s">
        <v>57</v>
      </c>
      <c r="H15" s="2" t="s">
        <v>24</v>
      </c>
      <c r="I15" s="2" t="s">
        <v>27</v>
      </c>
      <c r="J15" s="18">
        <f t="shared" si="0"/>
        <v>25.471798578898113</v>
      </c>
      <c r="K15" s="18">
        <f t="shared" si="1"/>
        <v>20.085285822550457</v>
      </c>
      <c r="L15" s="18">
        <f t="array" ref="L15">STDEV(IF($A$2:$A$145=$G15,IF($D$2:$D$145="Kcnq2",IF($B$2:$B$145="Non-Allele Specific",$E$2:$E$145,"NA"),"NA"),"NA"))</f>
        <v>9.6306098354259531E-2</v>
      </c>
      <c r="M15" s="18">
        <f t="array" ref="M15">STDEV(IF($A$2:$A$168=$G15,IF($D$2:$D$168="Gapdh",IF($B$2:$B$145="Non-Allele Specific",$E$2:$E$145,"NA"),"NA"),"NA"))</f>
        <v>8.0002210402924739E-2</v>
      </c>
    </row>
    <row r="16" spans="1:18" x14ac:dyDescent="0.25">
      <c r="A16" s="2" t="s">
        <v>58</v>
      </c>
      <c r="B16" s="2" t="s">
        <v>23</v>
      </c>
      <c r="C16" s="2">
        <v>3</v>
      </c>
      <c r="D16" s="17" t="s">
        <v>38</v>
      </c>
      <c r="E16" s="6">
        <v>19.888078689575195</v>
      </c>
      <c r="G16" s="2" t="s">
        <v>58</v>
      </c>
      <c r="H16" s="2" t="s">
        <v>24</v>
      </c>
      <c r="I16" s="2" t="s">
        <v>27</v>
      </c>
      <c r="J16" s="18">
        <f t="shared" si="0"/>
        <v>25.757238388061523</v>
      </c>
      <c r="K16" s="18">
        <f t="shared" si="1"/>
        <v>20.009336471557617</v>
      </c>
      <c r="L16" s="18">
        <f t="array" ref="L16">STDEV(IF($A$2:$A$145=$G16,IF($D$2:$D$145="Kcnq2",IF($B$2:$B$145="Non-Allele Specific",$E$2:$E$145,"NA"),"NA"),"NA"))</f>
        <v>6.3550151333856955E-2</v>
      </c>
      <c r="M16" s="18">
        <f t="array" ref="M16">STDEV(IF($A$2:$A$168=$G16,IF($D$2:$D$168="Gapdh",IF($B$2:$B$145="Non-Allele Specific",$E$2:$E$145,"NA"),"NA"),"NA"))</f>
        <v>5.5568883954517964E-2</v>
      </c>
    </row>
    <row r="17" spans="1:16" x14ac:dyDescent="0.25">
      <c r="A17" s="2" t="s">
        <v>58</v>
      </c>
      <c r="B17" s="2" t="s">
        <v>23</v>
      </c>
      <c r="C17" s="2">
        <v>1</v>
      </c>
      <c r="D17" s="17" t="s">
        <v>39</v>
      </c>
      <c r="E17" s="6">
        <v>25.097183227539063</v>
      </c>
      <c r="G17" s="2" t="s">
        <v>59</v>
      </c>
      <c r="H17" s="2" t="s">
        <v>24</v>
      </c>
      <c r="I17" s="2" t="s">
        <v>27</v>
      </c>
      <c r="J17" s="18">
        <f t="shared" si="0"/>
        <v>24.627651214599609</v>
      </c>
      <c r="K17" s="18">
        <f t="shared" si="1"/>
        <v>19.42956034342448</v>
      </c>
      <c r="L17" s="18">
        <f t="array" ref="L17">STDEV(IF($A$2:$A$145=$G17,IF($D$2:$D$145="Kcnq2",IF($B$2:$B$145="Non-Allele Specific",$E$2:$E$145,"NA"),"NA"),"NA"))</f>
        <v>2.0343197271118239E-2</v>
      </c>
      <c r="M17" s="18">
        <f t="array" ref="M17">STDEV(IF($A$2:$A$168=$G17,IF($D$2:$D$168="Gapdh",IF($B$2:$B$145="Non-Allele Specific",$E$2:$E$145,"NA"),"NA"),"NA"))</f>
        <v>3.4709156190688095E-2</v>
      </c>
    </row>
    <row r="18" spans="1:16" x14ac:dyDescent="0.25">
      <c r="A18" s="2" t="s">
        <v>58</v>
      </c>
      <c r="B18" s="2" t="s">
        <v>23</v>
      </c>
      <c r="C18" s="2">
        <v>2</v>
      </c>
      <c r="D18" s="17" t="s">
        <v>38</v>
      </c>
      <c r="E18" s="6">
        <v>19.7957763671875</v>
      </c>
      <c r="G18" s="2" t="s">
        <v>60</v>
      </c>
      <c r="H18" s="2" t="s">
        <v>24</v>
      </c>
      <c r="I18" s="2" t="s">
        <v>27</v>
      </c>
      <c r="J18" s="18">
        <f t="shared" si="0"/>
        <v>25.059787750244141</v>
      </c>
      <c r="K18" s="18">
        <f t="shared" si="1"/>
        <v>19.773361206054688</v>
      </c>
      <c r="L18" s="18">
        <f t="array" ref="L18">STDEV(IF($A$2:$A$145=$G18,IF($D$2:$D$145="Kcnq2",IF($B$2:$B$145="Non-Allele Specific",$E$2:$E$145,"NA"),"NA"),"NA"))</f>
        <v>5.0918883369534306E-3</v>
      </c>
      <c r="M18" s="18">
        <f t="array" ref="M18">STDEV(IF($A$2:$A$168=$G18,IF($D$2:$D$168="Gapdh",IF($B$2:$B$145="Non-Allele Specific",$E$2:$E$145,"NA"),"NA"),"NA"))</f>
        <v>2.2452275447622547E-2</v>
      </c>
    </row>
    <row r="19" spans="1:16" x14ac:dyDescent="0.25">
      <c r="A19" s="2" t="s">
        <v>58</v>
      </c>
      <c r="B19" s="2" t="s">
        <v>23</v>
      </c>
      <c r="C19" s="2">
        <v>3</v>
      </c>
      <c r="D19" s="17" t="s">
        <v>39</v>
      </c>
      <c r="E19" s="6">
        <v>24.990573883056641</v>
      </c>
      <c r="G19" s="2" t="s">
        <v>61</v>
      </c>
      <c r="H19" s="2" t="s">
        <v>24</v>
      </c>
      <c r="I19" s="2" t="s">
        <v>27</v>
      </c>
      <c r="J19" s="18">
        <f t="shared" si="0"/>
        <v>25.077460606892902</v>
      </c>
      <c r="K19" s="18">
        <f t="shared" si="1"/>
        <v>19.799471537272137</v>
      </c>
      <c r="L19" s="18">
        <f t="array" ref="L19">STDEV(IF($A$2:$A$145=$G19,IF($D$2:$D$145="Kcnq2",IF($B$2:$B$145="Non-Allele Specific",$E$2:$E$145,"NA"),"NA"),"NA"))</f>
        <v>8.2211261684625961E-2</v>
      </c>
      <c r="M19" s="18">
        <f t="array" ref="M19">STDEV(IF($A$2:$A$168=$G19,IF($D$2:$D$168="Gapdh",IF($B$2:$B$145="Non-Allele Specific",$E$2:$E$145,"NA"),"NA"),"NA"))</f>
        <v>5.5752036404880183E-2</v>
      </c>
    </row>
    <row r="20" spans="1:16" x14ac:dyDescent="0.25">
      <c r="A20" s="2" t="s">
        <v>59</v>
      </c>
      <c r="B20" s="2" t="s">
        <v>23</v>
      </c>
      <c r="C20" s="2">
        <v>1</v>
      </c>
      <c r="D20" s="17" t="s">
        <v>38</v>
      </c>
      <c r="E20" s="6">
        <v>19.29351806640625</v>
      </c>
      <c r="G20" s="2" t="s">
        <v>62</v>
      </c>
      <c r="H20" s="2" t="s">
        <v>24</v>
      </c>
      <c r="I20" s="2" t="s">
        <v>28</v>
      </c>
      <c r="J20" s="18">
        <f t="shared" si="0"/>
        <v>26.080800374348957</v>
      </c>
      <c r="K20" s="18">
        <f t="shared" si="1"/>
        <v>19.468531290690105</v>
      </c>
      <c r="L20" s="18">
        <f t="array" ref="L20">STDEV(IF($A$2:$A$145=$G20,IF($D$2:$D$145="Kcnq2",IF($B$2:$B$145="Non-Allele Specific",$E$2:$E$145,"NA"),"NA"),"NA"))</f>
        <v>1.3179572904734722E-2</v>
      </c>
      <c r="M20" s="18">
        <f t="array" ref="M20">STDEV(IF($A$2:$A$168=$G20,IF($D$2:$D$168="Gapdh",IF($B$2:$B$145="Non-Allele Specific",$E$2:$E$145,"NA"),"NA"),"NA"))</f>
        <v>2.1069242268903322E-2</v>
      </c>
      <c r="P20" s="19"/>
    </row>
    <row r="21" spans="1:16" x14ac:dyDescent="0.25">
      <c r="A21" s="2" t="s">
        <v>59</v>
      </c>
      <c r="B21" s="2" t="s">
        <v>23</v>
      </c>
      <c r="C21" s="2">
        <v>2</v>
      </c>
      <c r="D21" s="17" t="s">
        <v>39</v>
      </c>
      <c r="E21" s="6">
        <v>23.951007843017578</v>
      </c>
      <c r="G21" s="2" t="s">
        <v>63</v>
      </c>
      <c r="H21" s="2" t="s">
        <v>24</v>
      </c>
      <c r="I21" s="2" t="s">
        <v>28</v>
      </c>
      <c r="J21" s="18">
        <f t="shared" si="0"/>
        <v>26.395825068155926</v>
      </c>
      <c r="K21" s="18">
        <f t="shared" si="1"/>
        <v>19.820018132527668</v>
      </c>
      <c r="L21" s="18">
        <f t="array" ref="L21">STDEV(IF($A$2:$A$145=$G21,IF($D$2:$D$145="Kcnq2",IF($B$2:$B$145="Non-Allele Specific",$E$2:$E$145,"NA"),"NA"),"NA"))</f>
        <v>7.2235839251735504E-2</v>
      </c>
      <c r="M21" s="18">
        <f t="array" ref="M21">STDEV(IF($A$2:$A$168=$G21,IF($D$2:$D$168="Gapdh",IF($B$2:$B$145="Non-Allele Specific",$E$2:$E$145,"NA"),"NA"),"NA"))</f>
        <v>3.0239519579445717E-2</v>
      </c>
    </row>
    <row r="22" spans="1:16" x14ac:dyDescent="0.25">
      <c r="A22" s="2" t="s">
        <v>59</v>
      </c>
      <c r="B22" s="2" t="s">
        <v>23</v>
      </c>
      <c r="C22" s="2">
        <v>3</v>
      </c>
      <c r="D22" s="17" t="s">
        <v>38</v>
      </c>
      <c r="E22" s="6">
        <v>19.325750350952148</v>
      </c>
      <c r="G22" s="2" t="s">
        <v>64</v>
      </c>
      <c r="H22" s="2" t="s">
        <v>24</v>
      </c>
      <c r="I22" s="2" t="s">
        <v>28</v>
      </c>
      <c r="J22" s="18">
        <f t="shared" si="0"/>
        <v>25.640993754069012</v>
      </c>
      <c r="K22" s="18">
        <f t="shared" si="1"/>
        <v>20.145709991455078</v>
      </c>
      <c r="L22" s="18">
        <f t="array" ref="L22">STDEV(IF($A$2:$A$145=$G22,IF($D$2:$D$145="Kcnq2",IF($B$2:$B$145="Non-Allele Specific",$E$2:$E$145,"NA"),"NA"),"NA"))</f>
        <v>6.5563668696443658E-2</v>
      </c>
      <c r="M22" s="18">
        <f t="array" ref="M22">STDEV(IF($A$2:$A$168=$G22,IF($D$2:$D$168="Gapdh",IF($B$2:$B$145="Non-Allele Specific",$E$2:$E$145,"NA"),"NA"),"NA"))</f>
        <v>5.2713490796494344E-2</v>
      </c>
    </row>
    <row r="23" spans="1:16" x14ac:dyDescent="0.25">
      <c r="A23" s="2" t="s">
        <v>59</v>
      </c>
      <c r="B23" s="2" t="s">
        <v>23</v>
      </c>
      <c r="C23" s="2">
        <v>1</v>
      </c>
      <c r="D23" s="17" t="s">
        <v>39</v>
      </c>
      <c r="E23" s="6">
        <v>23.955963134765625</v>
      </c>
      <c r="G23" s="2" t="s">
        <v>65</v>
      </c>
      <c r="H23" s="2" t="s">
        <v>24</v>
      </c>
      <c r="I23" s="2" t="s">
        <v>28</v>
      </c>
      <c r="J23" s="18">
        <f t="shared" si="0"/>
        <v>26.526857376098633</v>
      </c>
      <c r="K23" s="18">
        <f t="shared" si="1"/>
        <v>20.13409423828125</v>
      </c>
      <c r="L23" s="18">
        <f t="array" ref="L23">STDEV(IF($A$2:$A$145=$G23,IF($D$2:$D$145="Kcnq2",IF($B$2:$B$145="Non-Allele Specific",$E$2:$E$145,"NA"),"NA"),"NA"))</f>
        <v>5.5097966460155259E-2</v>
      </c>
      <c r="M23" s="18">
        <f t="array" ref="M23">STDEV(IF($A$2:$A$168=$G23,IF($D$2:$D$168="Gapdh",IF($B$2:$B$145="Non-Allele Specific",$E$2:$E$145,"NA"),"NA"),"NA"))</f>
        <v>6.0929119387965247E-2</v>
      </c>
    </row>
    <row r="24" spans="1:16" x14ac:dyDescent="0.25">
      <c r="A24" s="2" t="s">
        <v>59</v>
      </c>
      <c r="B24" s="2" t="s">
        <v>23</v>
      </c>
      <c r="C24" s="2">
        <v>2</v>
      </c>
      <c r="D24" s="17" t="s">
        <v>38</v>
      </c>
      <c r="E24" s="6">
        <v>19.256389617919922</v>
      </c>
      <c r="G24" s="2" t="s">
        <v>66</v>
      </c>
      <c r="H24" s="2" t="s">
        <v>24</v>
      </c>
      <c r="I24" s="2" t="s">
        <v>28</v>
      </c>
      <c r="J24" s="18">
        <f t="shared" si="0"/>
        <v>25.875548044840496</v>
      </c>
      <c r="K24" s="18">
        <f t="shared" si="1"/>
        <v>19.829094568888348</v>
      </c>
      <c r="L24" s="18">
        <f t="array" ref="L24">STDEV(IF($A$2:$A$145=$G24,IF($D$2:$D$145="Kcnq2",IF($B$2:$B$145="Non-Allele Specific",$E$2:$E$145,"NA"),"NA"),"NA"))</f>
        <v>6.023330522905166E-2</v>
      </c>
      <c r="M24" s="18">
        <f t="array" ref="M24">STDEV(IF($A$2:$A$168=$G24,IF($D$2:$D$168="Gapdh",IF($B$2:$B$145="Non-Allele Specific",$E$2:$E$145,"NA"),"NA"),"NA"))</f>
        <v>6.459175985204367E-2</v>
      </c>
    </row>
    <row r="25" spans="1:16" x14ac:dyDescent="0.25">
      <c r="A25" s="2" t="s">
        <v>59</v>
      </c>
      <c r="B25" s="2" t="s">
        <v>23</v>
      </c>
      <c r="C25" s="2">
        <v>3</v>
      </c>
      <c r="D25" s="17" t="s">
        <v>39</v>
      </c>
      <c r="E25" s="6">
        <v>23.918512344360352</v>
      </c>
      <c r="G25" s="2" t="s">
        <v>67</v>
      </c>
      <c r="H25" s="2" t="s">
        <v>24</v>
      </c>
      <c r="I25" s="2" t="s">
        <v>28</v>
      </c>
      <c r="J25" s="18">
        <f t="shared" si="0"/>
        <v>26.937359491984051</v>
      </c>
      <c r="K25" s="18">
        <f t="shared" si="1"/>
        <v>20.601153055826824</v>
      </c>
      <c r="L25" s="18">
        <f t="array" ref="L25">STDEV(IF($A$2:$A$145=$G25,IF($D$2:$D$145="Kcnq2",IF($B$2:$B$145="Non-Allele Specific",$E$2:$E$145,"NA"),"NA"),"NA"))</f>
        <v>7.708245976626703E-3</v>
      </c>
      <c r="M25" s="18">
        <f t="array" ref="M25">STDEV(IF($A$2:$A$168=$G25,IF($D$2:$D$168="Gapdh",IF($B$2:$B$145="Non-Allele Specific",$E$2:$E$145,"NA"),"NA"),"NA"))</f>
        <v>2.3251892983226493E-2</v>
      </c>
    </row>
    <row r="26" spans="1:16" x14ac:dyDescent="0.25">
      <c r="A26" s="2" t="s">
        <v>60</v>
      </c>
      <c r="B26" s="2" t="s">
        <v>23</v>
      </c>
      <c r="C26" s="2">
        <v>1</v>
      </c>
      <c r="D26" s="17" t="s">
        <v>38</v>
      </c>
      <c r="E26" s="6">
        <v>19.524593353271484</v>
      </c>
    </row>
    <row r="27" spans="1:16" x14ac:dyDescent="0.25">
      <c r="A27" s="2" t="s">
        <v>60</v>
      </c>
      <c r="B27" s="2" t="s">
        <v>23</v>
      </c>
      <c r="C27" s="2">
        <v>2</v>
      </c>
      <c r="D27" s="17" t="s">
        <v>39</v>
      </c>
      <c r="E27" s="6">
        <v>24.31306266784668</v>
      </c>
      <c r="L27" t="s">
        <v>42</v>
      </c>
    </row>
    <row r="28" spans="1:16" x14ac:dyDescent="0.25">
      <c r="A28" s="2" t="s">
        <v>60</v>
      </c>
      <c r="B28" s="2" t="s">
        <v>23</v>
      </c>
      <c r="C28" s="2">
        <v>3</v>
      </c>
      <c r="D28" s="17" t="s">
        <v>38</v>
      </c>
      <c r="E28" s="6">
        <v>19.487201690673828</v>
      </c>
    </row>
    <row r="29" spans="1:16" x14ac:dyDescent="0.25">
      <c r="A29" s="2" t="s">
        <v>60</v>
      </c>
      <c r="B29" s="2" t="s">
        <v>23</v>
      </c>
      <c r="C29" s="2">
        <v>1</v>
      </c>
      <c r="D29" s="17" t="s">
        <v>39</v>
      </c>
      <c r="E29" s="6">
        <v>24.302927017211914</v>
      </c>
    </row>
    <row r="30" spans="1:16" x14ac:dyDescent="0.25">
      <c r="A30" s="2" t="s">
        <v>60</v>
      </c>
      <c r="B30" s="2" t="s">
        <v>23</v>
      </c>
      <c r="C30" s="2">
        <v>2</v>
      </c>
      <c r="D30" s="17" t="s">
        <v>38</v>
      </c>
      <c r="E30" s="6">
        <v>19.484363555908203</v>
      </c>
    </row>
    <row r="31" spans="1:16" x14ac:dyDescent="0.25">
      <c r="A31" s="2" t="s">
        <v>60</v>
      </c>
      <c r="B31" s="2" t="s">
        <v>23</v>
      </c>
      <c r="C31" s="2">
        <v>3</v>
      </c>
      <c r="D31" s="17" t="s">
        <v>39</v>
      </c>
      <c r="E31" s="6">
        <v>24.307138442993164</v>
      </c>
    </row>
    <row r="32" spans="1:16" x14ac:dyDescent="0.25">
      <c r="A32" s="2" t="s">
        <v>61</v>
      </c>
      <c r="B32" s="2" t="s">
        <v>23</v>
      </c>
      <c r="C32" s="2">
        <v>1</v>
      </c>
      <c r="D32" s="17" t="s">
        <v>38</v>
      </c>
      <c r="E32" s="6">
        <v>19.886228561401367</v>
      </c>
    </row>
    <row r="33" spans="1:9" x14ac:dyDescent="0.25">
      <c r="A33" s="2" t="s">
        <v>61</v>
      </c>
      <c r="B33" s="2" t="s">
        <v>23</v>
      </c>
      <c r="C33" s="2">
        <v>2</v>
      </c>
      <c r="D33" s="17" t="s">
        <v>39</v>
      </c>
      <c r="E33" s="6">
        <v>24.789798736572266</v>
      </c>
      <c r="H33" s="19"/>
      <c r="I33" s="19"/>
    </row>
    <row r="34" spans="1:9" x14ac:dyDescent="0.25">
      <c r="A34" s="2" t="s">
        <v>61</v>
      </c>
      <c r="B34" s="2" t="s">
        <v>23</v>
      </c>
      <c r="C34" s="2">
        <v>3</v>
      </c>
      <c r="D34" s="17" t="s">
        <v>38</v>
      </c>
      <c r="E34" s="6">
        <v>19.806459426879883</v>
      </c>
      <c r="H34" s="19"/>
    </row>
    <row r="35" spans="1:9" x14ac:dyDescent="0.25">
      <c r="A35" s="2" t="s">
        <v>61</v>
      </c>
      <c r="B35" s="2" t="s">
        <v>23</v>
      </c>
      <c r="C35" s="2">
        <v>1</v>
      </c>
      <c r="D35" s="17" t="s">
        <v>39</v>
      </c>
      <c r="E35" s="6">
        <v>24.714530944824219</v>
      </c>
    </row>
    <row r="36" spans="1:9" x14ac:dyDescent="0.25">
      <c r="A36" s="2" t="s">
        <v>61</v>
      </c>
      <c r="B36" s="2" t="s">
        <v>23</v>
      </c>
      <c r="C36" s="2">
        <v>2</v>
      </c>
      <c r="D36" s="17" t="s">
        <v>38</v>
      </c>
      <c r="E36" s="6">
        <v>19.778871536254883</v>
      </c>
    </row>
    <row r="37" spans="1:9" x14ac:dyDescent="0.25">
      <c r="A37" s="2" t="s">
        <v>61</v>
      </c>
      <c r="B37" s="2" t="s">
        <v>23</v>
      </c>
      <c r="C37" s="2">
        <v>3</v>
      </c>
      <c r="D37" s="17" t="s">
        <v>39</v>
      </c>
      <c r="E37" s="6">
        <v>24.625566482543945</v>
      </c>
    </row>
    <row r="38" spans="1:9" x14ac:dyDescent="0.25">
      <c r="A38" s="2" t="s">
        <v>62</v>
      </c>
      <c r="B38" s="2" t="s">
        <v>23</v>
      </c>
      <c r="C38" s="2">
        <v>1</v>
      </c>
      <c r="D38" s="17" t="s">
        <v>38</v>
      </c>
      <c r="E38" s="6">
        <v>19.499610900878906</v>
      </c>
    </row>
    <row r="39" spans="1:9" x14ac:dyDescent="0.25">
      <c r="A39" s="2" t="s">
        <v>62</v>
      </c>
      <c r="B39" s="2" t="s">
        <v>23</v>
      </c>
      <c r="C39" s="2">
        <v>2</v>
      </c>
      <c r="D39" s="17" t="s">
        <v>39</v>
      </c>
      <c r="E39" s="6">
        <v>25.150959014892578</v>
      </c>
    </row>
    <row r="40" spans="1:9" x14ac:dyDescent="0.25">
      <c r="A40" s="2" t="s">
        <v>62</v>
      </c>
      <c r="B40" s="2" t="s">
        <v>23</v>
      </c>
      <c r="C40" s="2">
        <v>3</v>
      </c>
      <c r="D40" s="17" t="s">
        <v>38</v>
      </c>
      <c r="E40" s="6">
        <v>19.487800598144531</v>
      </c>
    </row>
    <row r="41" spans="1:9" x14ac:dyDescent="0.25">
      <c r="A41" s="2" t="s">
        <v>62</v>
      </c>
      <c r="B41" s="2" t="s">
        <v>23</v>
      </c>
      <c r="C41" s="2">
        <v>1</v>
      </c>
      <c r="D41" s="17" t="s">
        <v>39</v>
      </c>
      <c r="E41" s="6">
        <v>25.146139144897461</v>
      </c>
    </row>
    <row r="42" spans="1:9" x14ac:dyDescent="0.25">
      <c r="A42" s="2" t="s">
        <v>62</v>
      </c>
      <c r="B42" s="2" t="s">
        <v>23</v>
      </c>
      <c r="C42" s="2">
        <v>2</v>
      </c>
      <c r="D42" s="17" t="s">
        <v>38</v>
      </c>
      <c r="E42" s="6">
        <v>19.458675384521484</v>
      </c>
    </row>
    <row r="43" spans="1:9" x14ac:dyDescent="0.25">
      <c r="A43" s="2" t="s">
        <v>62</v>
      </c>
      <c r="B43" s="2" t="s">
        <v>23</v>
      </c>
      <c r="C43" s="2">
        <v>3</v>
      </c>
      <c r="D43" s="17" t="s">
        <v>39</v>
      </c>
      <c r="E43" s="6">
        <v>25.126106262207031</v>
      </c>
    </row>
    <row r="44" spans="1:9" x14ac:dyDescent="0.25">
      <c r="A44" s="2" t="s">
        <v>63</v>
      </c>
      <c r="B44" s="2" t="s">
        <v>23</v>
      </c>
      <c r="C44" s="2">
        <v>1</v>
      </c>
      <c r="D44" s="17" t="s">
        <v>38</v>
      </c>
      <c r="E44" s="6">
        <v>19.771808624267578</v>
      </c>
    </row>
    <row r="45" spans="1:9" x14ac:dyDescent="0.25">
      <c r="A45" s="2" t="s">
        <v>63</v>
      </c>
      <c r="B45" s="2" t="s">
        <v>23</v>
      </c>
      <c r="C45" s="2">
        <v>2</v>
      </c>
      <c r="D45" s="17" t="s">
        <v>39</v>
      </c>
      <c r="E45" s="6">
        <v>25.388988494873047</v>
      </c>
    </row>
    <row r="46" spans="1:9" x14ac:dyDescent="0.25">
      <c r="A46" s="2" t="s">
        <v>63</v>
      </c>
      <c r="B46" s="2" t="s">
        <v>23</v>
      </c>
      <c r="C46" s="2">
        <v>3</v>
      </c>
      <c r="D46" s="17" t="s">
        <v>38</v>
      </c>
      <c r="E46" s="6">
        <v>19.745937347412109</v>
      </c>
    </row>
    <row r="47" spans="1:9" x14ac:dyDescent="0.25">
      <c r="A47" s="2" t="s">
        <v>63</v>
      </c>
      <c r="B47" s="2" t="s">
        <v>23</v>
      </c>
      <c r="C47" s="2">
        <v>1</v>
      </c>
      <c r="D47" s="17" t="s">
        <v>39</v>
      </c>
      <c r="E47" s="6">
        <v>25.309890747070313</v>
      </c>
    </row>
    <row r="48" spans="1:9" x14ac:dyDescent="0.25">
      <c r="A48" s="2" t="s">
        <v>63</v>
      </c>
      <c r="B48" s="2" t="s">
        <v>23</v>
      </c>
      <c r="C48" s="2">
        <v>2</v>
      </c>
      <c r="D48" s="17" t="s">
        <v>38</v>
      </c>
      <c r="E48" s="6">
        <v>19.711530685424805</v>
      </c>
    </row>
    <row r="49" spans="1:7" x14ac:dyDescent="0.25">
      <c r="A49" s="2" t="s">
        <v>63</v>
      </c>
      <c r="B49" s="2" t="s">
        <v>23</v>
      </c>
      <c r="C49" s="2">
        <v>3</v>
      </c>
      <c r="D49" s="17" t="s">
        <v>39</v>
      </c>
      <c r="E49" s="6">
        <v>25.244741439819336</v>
      </c>
    </row>
    <row r="50" spans="1:7" x14ac:dyDescent="0.25">
      <c r="A50" s="2" t="s">
        <v>64</v>
      </c>
      <c r="B50" s="2" t="s">
        <v>23</v>
      </c>
      <c r="C50" s="2">
        <v>1</v>
      </c>
      <c r="D50" s="17" t="s">
        <v>38</v>
      </c>
      <c r="E50" s="6">
        <v>20.033285140991211</v>
      </c>
      <c r="G50" s="3"/>
    </row>
    <row r="51" spans="1:7" x14ac:dyDescent="0.25">
      <c r="A51" s="2" t="s">
        <v>64</v>
      </c>
      <c r="B51" s="2" t="s">
        <v>23</v>
      </c>
      <c r="C51" s="2">
        <v>2</v>
      </c>
      <c r="D51" s="17" t="s">
        <v>39</v>
      </c>
      <c r="E51" s="6">
        <v>24.937871932983398</v>
      </c>
      <c r="G51" s="3"/>
    </row>
    <row r="52" spans="1:7" x14ac:dyDescent="0.25">
      <c r="A52" s="2" t="s">
        <v>64</v>
      </c>
      <c r="B52" s="2" t="s">
        <v>23</v>
      </c>
      <c r="C52" s="2">
        <v>3</v>
      </c>
      <c r="D52" s="17" t="s">
        <v>38</v>
      </c>
      <c r="E52" s="6">
        <v>19.989809036254883</v>
      </c>
      <c r="G52" s="3"/>
    </row>
    <row r="53" spans="1:7" x14ac:dyDescent="0.25">
      <c r="A53" s="2" t="s">
        <v>64</v>
      </c>
      <c r="B53" s="2" t="s">
        <v>23</v>
      </c>
      <c r="C53" s="2">
        <v>1</v>
      </c>
      <c r="D53" s="17" t="s">
        <v>39</v>
      </c>
      <c r="E53" s="6">
        <v>24.882610321044922</v>
      </c>
      <c r="G53" s="3"/>
    </row>
    <row r="54" spans="1:7" x14ac:dyDescent="0.25">
      <c r="A54" s="2" t="s">
        <v>64</v>
      </c>
      <c r="B54" s="2" t="s">
        <v>23</v>
      </c>
      <c r="C54" s="2">
        <v>2</v>
      </c>
      <c r="D54" s="17" t="s">
        <v>38</v>
      </c>
      <c r="E54" s="6">
        <v>19.928369522094727</v>
      </c>
      <c r="G54" s="3"/>
    </row>
    <row r="55" spans="1:7" x14ac:dyDescent="0.25">
      <c r="A55" s="2" t="s">
        <v>64</v>
      </c>
      <c r="B55" s="2" t="s">
        <v>23</v>
      </c>
      <c r="C55" s="2">
        <v>3</v>
      </c>
      <c r="D55" s="17" t="s">
        <v>39</v>
      </c>
      <c r="E55" s="6">
        <v>24.807258605957031</v>
      </c>
      <c r="G55" s="3"/>
    </row>
    <row r="56" spans="1:7" x14ac:dyDescent="0.25">
      <c r="A56" s="2" t="s">
        <v>65</v>
      </c>
      <c r="B56" s="2" t="s">
        <v>23</v>
      </c>
      <c r="C56" s="2">
        <v>1</v>
      </c>
      <c r="D56" s="17" t="s">
        <v>38</v>
      </c>
      <c r="E56" s="6">
        <v>19.877336502075195</v>
      </c>
    </row>
    <row r="57" spans="1:7" x14ac:dyDescent="0.25">
      <c r="A57" s="2" t="s">
        <v>65</v>
      </c>
      <c r="B57" s="2" t="s">
        <v>23</v>
      </c>
      <c r="C57" s="2">
        <v>2</v>
      </c>
      <c r="D57" s="17" t="s">
        <v>39</v>
      </c>
      <c r="E57" s="6">
        <v>25.261283874511719</v>
      </c>
    </row>
    <row r="58" spans="1:7" x14ac:dyDescent="0.25">
      <c r="A58" s="2" t="s">
        <v>65</v>
      </c>
      <c r="B58" s="2" t="s">
        <v>23</v>
      </c>
      <c r="C58" s="2">
        <v>3</v>
      </c>
      <c r="D58" s="17" t="s">
        <v>38</v>
      </c>
      <c r="E58" s="6">
        <v>19.893800735473633</v>
      </c>
    </row>
    <row r="59" spans="1:7" x14ac:dyDescent="0.25">
      <c r="A59" s="2" t="s">
        <v>65</v>
      </c>
      <c r="B59" s="2" t="s">
        <v>23</v>
      </c>
      <c r="C59" s="2">
        <v>1</v>
      </c>
      <c r="D59" s="17" t="s">
        <v>39</v>
      </c>
      <c r="E59" s="6">
        <v>25.291070938110352</v>
      </c>
    </row>
    <row r="60" spans="1:7" x14ac:dyDescent="0.25">
      <c r="A60" s="2" t="s">
        <v>65</v>
      </c>
      <c r="B60" s="2" t="s">
        <v>23</v>
      </c>
      <c r="C60" s="2">
        <v>2</v>
      </c>
      <c r="D60" s="17" t="s">
        <v>38</v>
      </c>
      <c r="E60" s="6">
        <v>19.781003952026367</v>
      </c>
    </row>
    <row r="61" spans="1:7" x14ac:dyDescent="0.25">
      <c r="A61" s="2" t="s">
        <v>65</v>
      </c>
      <c r="B61" s="2" t="s">
        <v>23</v>
      </c>
      <c r="C61" s="2">
        <v>3</v>
      </c>
      <c r="D61" s="17" t="s">
        <v>39</v>
      </c>
      <c r="E61" s="6">
        <v>25.184297561645508</v>
      </c>
    </row>
    <row r="62" spans="1:7" x14ac:dyDescent="0.25">
      <c r="A62" s="2" t="s">
        <v>66</v>
      </c>
      <c r="B62" s="2" t="s">
        <v>23</v>
      </c>
      <c r="C62" s="2">
        <v>1</v>
      </c>
      <c r="D62" s="17" t="s">
        <v>38</v>
      </c>
      <c r="E62" s="6">
        <v>19.7464599609375</v>
      </c>
    </row>
    <row r="63" spans="1:7" x14ac:dyDescent="0.25">
      <c r="A63" s="2" t="s">
        <v>66</v>
      </c>
      <c r="B63" s="2" t="s">
        <v>23</v>
      </c>
      <c r="C63" s="2">
        <v>2</v>
      </c>
      <c r="D63" s="17" t="s">
        <v>39</v>
      </c>
      <c r="E63" s="6">
        <v>24.884843826293945</v>
      </c>
    </row>
    <row r="64" spans="1:7" x14ac:dyDescent="0.25">
      <c r="A64" s="2" t="s">
        <v>66</v>
      </c>
      <c r="B64" s="2" t="s">
        <v>23</v>
      </c>
      <c r="C64" s="2">
        <v>3</v>
      </c>
      <c r="D64" s="17" t="s">
        <v>38</v>
      </c>
      <c r="E64" s="6">
        <v>19.661542892456055</v>
      </c>
    </row>
    <row r="65" spans="1:5" x14ac:dyDescent="0.25">
      <c r="A65" s="2" t="s">
        <v>66</v>
      </c>
      <c r="B65" s="2" t="s">
        <v>23</v>
      </c>
      <c r="C65" s="2">
        <v>1</v>
      </c>
      <c r="D65" s="17" t="s">
        <v>39</v>
      </c>
      <c r="E65" s="6">
        <v>24.827810287475586</v>
      </c>
    </row>
    <row r="66" spans="1:5" x14ac:dyDescent="0.25">
      <c r="A66" s="2" t="s">
        <v>66</v>
      </c>
      <c r="B66" s="2" t="s">
        <v>23</v>
      </c>
      <c r="C66" s="2">
        <v>2</v>
      </c>
      <c r="D66" s="17" t="s">
        <v>38</v>
      </c>
      <c r="E66" s="6">
        <v>19.619691848754883</v>
      </c>
    </row>
    <row r="67" spans="1:5" x14ac:dyDescent="0.25">
      <c r="A67" s="2" t="s">
        <v>66</v>
      </c>
      <c r="B67" s="2" t="s">
        <v>23</v>
      </c>
      <c r="C67" s="2">
        <v>3</v>
      </c>
      <c r="D67" s="17" t="s">
        <v>39</v>
      </c>
      <c r="E67" s="6">
        <v>24.764432907104492</v>
      </c>
    </row>
    <row r="68" spans="1:5" x14ac:dyDescent="0.25">
      <c r="A68" s="2" t="s">
        <v>67</v>
      </c>
      <c r="B68" s="2" t="s">
        <v>23</v>
      </c>
      <c r="C68" s="2">
        <v>1</v>
      </c>
      <c r="D68" s="17" t="s">
        <v>38</v>
      </c>
      <c r="E68" s="6">
        <v>20.509737014770508</v>
      </c>
    </row>
    <row r="69" spans="1:5" x14ac:dyDescent="0.25">
      <c r="A69" s="2" t="s">
        <v>67</v>
      </c>
      <c r="B69" s="2" t="s">
        <v>23</v>
      </c>
      <c r="C69" s="2">
        <v>2</v>
      </c>
      <c r="D69" s="17" t="s">
        <v>39</v>
      </c>
      <c r="E69" s="6">
        <v>25.717063903808594</v>
      </c>
    </row>
    <row r="70" spans="1:5" x14ac:dyDescent="0.25">
      <c r="A70" s="2" t="s">
        <v>67</v>
      </c>
      <c r="B70" s="2" t="s">
        <v>23</v>
      </c>
      <c r="C70" s="2">
        <v>3</v>
      </c>
      <c r="D70" s="17" t="s">
        <v>38</v>
      </c>
      <c r="E70" s="6">
        <v>20.488191604614258</v>
      </c>
    </row>
    <row r="71" spans="1:5" x14ac:dyDescent="0.25">
      <c r="A71" s="2" t="s">
        <v>67</v>
      </c>
      <c r="B71" s="2" t="s">
        <v>23</v>
      </c>
      <c r="C71" s="2">
        <v>1</v>
      </c>
      <c r="D71" s="17" t="s">
        <v>39</v>
      </c>
      <c r="E71" s="6">
        <v>25.707996368408203</v>
      </c>
    </row>
    <row r="72" spans="1:5" x14ac:dyDescent="0.25">
      <c r="A72" s="2" t="s">
        <v>67</v>
      </c>
      <c r="B72" s="2" t="s">
        <v>23</v>
      </c>
      <c r="C72" s="2">
        <v>2</v>
      </c>
      <c r="D72" s="17" t="s">
        <v>38</v>
      </c>
      <c r="E72" s="6">
        <v>20.463274002075195</v>
      </c>
    </row>
    <row r="73" spans="1:5" x14ac:dyDescent="0.25">
      <c r="A73" s="2" t="s">
        <v>67</v>
      </c>
      <c r="B73" s="2" t="s">
        <v>23</v>
      </c>
      <c r="C73" s="2">
        <v>3</v>
      </c>
      <c r="D73" s="17" t="s">
        <v>39</v>
      </c>
      <c r="E73" s="6">
        <v>25.72332763671875</v>
      </c>
    </row>
    <row r="74" spans="1:5" x14ac:dyDescent="0.25">
      <c r="A74" s="2" t="s">
        <v>56</v>
      </c>
      <c r="B74" s="2" t="s">
        <v>24</v>
      </c>
      <c r="C74" s="2">
        <v>1</v>
      </c>
      <c r="D74" s="17" t="s">
        <v>38</v>
      </c>
      <c r="E74" s="6">
        <v>19.972455978393555</v>
      </c>
    </row>
    <row r="75" spans="1:5" x14ac:dyDescent="0.25">
      <c r="A75" s="2" t="s">
        <v>56</v>
      </c>
      <c r="B75" s="2" t="s">
        <v>24</v>
      </c>
      <c r="C75" s="2">
        <v>2</v>
      </c>
      <c r="D75" s="17" t="s">
        <v>39</v>
      </c>
      <c r="E75" s="6">
        <v>25.484180450439453</v>
      </c>
    </row>
    <row r="76" spans="1:5" x14ac:dyDescent="0.25">
      <c r="A76" s="2" t="s">
        <v>56</v>
      </c>
      <c r="B76" s="2" t="s">
        <v>24</v>
      </c>
      <c r="C76" s="2">
        <v>3</v>
      </c>
      <c r="D76" s="17" t="s">
        <v>38</v>
      </c>
      <c r="E76" s="6">
        <v>19.995267868041992</v>
      </c>
    </row>
    <row r="77" spans="1:5" x14ac:dyDescent="0.25">
      <c r="A77" s="2" t="s">
        <v>56</v>
      </c>
      <c r="B77" s="2" t="s">
        <v>24</v>
      </c>
      <c r="C77" s="2">
        <v>1</v>
      </c>
      <c r="D77" s="17" t="s">
        <v>39</v>
      </c>
      <c r="E77" s="6">
        <v>25.504465103149414</v>
      </c>
    </row>
    <row r="78" spans="1:5" x14ac:dyDescent="0.25">
      <c r="A78" s="2" t="s">
        <v>56</v>
      </c>
      <c r="B78" s="2" t="s">
        <v>24</v>
      </c>
      <c r="C78" s="2">
        <v>2</v>
      </c>
      <c r="D78" s="17" t="s">
        <v>38</v>
      </c>
      <c r="E78" s="6">
        <v>19.875967025756836</v>
      </c>
    </row>
    <row r="79" spans="1:5" x14ac:dyDescent="0.25">
      <c r="A79" s="2" t="s">
        <v>56</v>
      </c>
      <c r="B79" s="2" t="s">
        <v>24</v>
      </c>
      <c r="C79" s="2">
        <v>3</v>
      </c>
      <c r="D79" s="17" t="s">
        <v>39</v>
      </c>
      <c r="E79" s="6">
        <v>25.395212173461914</v>
      </c>
    </row>
    <row r="80" spans="1:5" x14ac:dyDescent="0.25">
      <c r="A80" s="2" t="s">
        <v>57</v>
      </c>
      <c r="B80" s="2" t="s">
        <v>24</v>
      </c>
      <c r="C80" s="2">
        <v>1</v>
      </c>
      <c r="D80" s="17" t="s">
        <v>38</v>
      </c>
      <c r="E80" s="6">
        <v>20.11021614074707</v>
      </c>
    </row>
    <row r="81" spans="1:5" x14ac:dyDescent="0.25">
      <c r="A81" s="2" t="s">
        <v>57</v>
      </c>
      <c r="B81" s="2" t="s">
        <v>24</v>
      </c>
      <c r="C81" s="2">
        <v>2</v>
      </c>
      <c r="D81" s="17" t="s">
        <v>39</v>
      </c>
      <c r="E81" s="6">
        <v>25.515207290649414</v>
      </c>
    </row>
    <row r="82" spans="1:5" x14ac:dyDescent="0.25">
      <c r="A82" s="2" t="s">
        <v>57</v>
      </c>
      <c r="B82" s="2" t="s">
        <v>24</v>
      </c>
      <c r="C82" s="2">
        <v>3</v>
      </c>
      <c r="D82" s="17" t="s">
        <v>38</v>
      </c>
      <c r="E82" s="6">
        <v>20.135704040527344</v>
      </c>
    </row>
    <row r="83" spans="1:5" x14ac:dyDescent="0.25">
      <c r="A83" s="2" t="s">
        <v>57</v>
      </c>
      <c r="B83" s="2" t="s">
        <v>24</v>
      </c>
      <c r="C83" s="2">
        <v>1</v>
      </c>
      <c r="D83" s="17" t="s">
        <v>39</v>
      </c>
      <c r="E83" s="6">
        <v>25.495250701904297</v>
      </c>
    </row>
    <row r="84" spans="1:5" x14ac:dyDescent="0.25">
      <c r="A84" s="2" t="s">
        <v>57</v>
      </c>
      <c r="B84" s="2" t="s">
        <v>24</v>
      </c>
      <c r="C84" s="2">
        <v>2</v>
      </c>
      <c r="D84" s="17" t="s">
        <v>38</v>
      </c>
      <c r="E84" s="6">
        <v>20.009937286376953</v>
      </c>
    </row>
    <row r="85" spans="1:5" x14ac:dyDescent="0.25">
      <c r="A85" s="2" t="s">
        <v>57</v>
      </c>
      <c r="B85" s="2" t="s">
        <v>24</v>
      </c>
      <c r="C85" s="2">
        <v>3</v>
      </c>
      <c r="D85" s="17" t="s">
        <v>39</v>
      </c>
      <c r="E85" s="6">
        <v>25.404937744140625</v>
      </c>
    </row>
    <row r="86" spans="1:5" x14ac:dyDescent="0.25">
      <c r="A86" s="2" t="s">
        <v>58</v>
      </c>
      <c r="B86" s="2" t="s">
        <v>24</v>
      </c>
      <c r="C86" s="2">
        <v>1</v>
      </c>
      <c r="D86" s="17" t="s">
        <v>38</v>
      </c>
      <c r="E86" s="6">
        <v>20.056137084960938</v>
      </c>
    </row>
    <row r="87" spans="1:5" x14ac:dyDescent="0.25">
      <c r="A87" s="2" t="s">
        <v>58</v>
      </c>
      <c r="B87" s="2" t="s">
        <v>24</v>
      </c>
      <c r="C87" s="2">
        <v>2</v>
      </c>
      <c r="D87" s="17" t="s">
        <v>39</v>
      </c>
      <c r="E87" s="6">
        <v>25.826351165771484</v>
      </c>
    </row>
    <row r="88" spans="1:5" x14ac:dyDescent="0.25">
      <c r="A88" s="2" t="s">
        <v>58</v>
      </c>
      <c r="B88" s="2" t="s">
        <v>24</v>
      </c>
      <c r="C88" s="2">
        <v>3</v>
      </c>
      <c r="D88" s="17" t="s">
        <v>38</v>
      </c>
      <c r="E88" s="6">
        <v>20.005416870117188</v>
      </c>
    </row>
    <row r="89" spans="1:5" x14ac:dyDescent="0.25">
      <c r="A89" s="2" t="s">
        <v>58</v>
      </c>
      <c r="B89" s="2" t="s">
        <v>24</v>
      </c>
      <c r="C89" s="2">
        <v>1</v>
      </c>
      <c r="D89" s="17" t="s">
        <v>39</v>
      </c>
      <c r="E89" s="6">
        <v>25.744821548461914</v>
      </c>
    </row>
    <row r="90" spans="1:5" x14ac:dyDescent="0.25">
      <c r="A90" s="2" t="s">
        <v>58</v>
      </c>
      <c r="B90" s="2" t="s">
        <v>24</v>
      </c>
      <c r="C90" s="2">
        <v>2</v>
      </c>
      <c r="D90" s="17" t="s">
        <v>38</v>
      </c>
      <c r="E90" s="6">
        <v>19.966455459594727</v>
      </c>
    </row>
    <row r="91" spans="1:5" x14ac:dyDescent="0.25">
      <c r="A91" s="2" t="s">
        <v>58</v>
      </c>
      <c r="B91" s="2" t="s">
        <v>24</v>
      </c>
      <c r="C91" s="2">
        <v>3</v>
      </c>
      <c r="D91" s="17" t="s">
        <v>39</v>
      </c>
      <c r="E91" s="6">
        <v>25.700542449951172</v>
      </c>
    </row>
    <row r="92" spans="1:5" x14ac:dyDescent="0.25">
      <c r="A92" s="2" t="s">
        <v>59</v>
      </c>
      <c r="B92" s="2" t="s">
        <v>24</v>
      </c>
      <c r="C92" s="2">
        <v>1</v>
      </c>
      <c r="D92" s="17" t="s">
        <v>38</v>
      </c>
      <c r="E92" s="6">
        <v>19.44841194152832</v>
      </c>
    </row>
    <row r="93" spans="1:5" x14ac:dyDescent="0.25">
      <c r="A93" s="2" t="s">
        <v>59</v>
      </c>
      <c r="B93" s="2" t="s">
        <v>24</v>
      </c>
      <c r="C93" s="2">
        <v>2</v>
      </c>
      <c r="D93" s="17" t="s">
        <v>39</v>
      </c>
      <c r="E93" s="6">
        <v>24.675680160522461</v>
      </c>
    </row>
    <row r="94" spans="1:5" x14ac:dyDescent="0.25">
      <c r="A94" s="2" t="s">
        <v>59</v>
      </c>
      <c r="B94" s="2" t="s">
        <v>24</v>
      </c>
      <c r="C94" s="2">
        <v>3</v>
      </c>
      <c r="D94" s="17" t="s">
        <v>38</v>
      </c>
      <c r="E94" s="6">
        <v>19.394748687744141</v>
      </c>
    </row>
    <row r="95" spans="1:5" x14ac:dyDescent="0.25">
      <c r="A95" s="2" t="s">
        <v>59</v>
      </c>
      <c r="B95" s="2" t="s">
        <v>24</v>
      </c>
      <c r="C95" s="2">
        <v>1</v>
      </c>
      <c r="D95" s="17" t="s">
        <v>39</v>
      </c>
      <c r="E95" s="6">
        <v>24.582149505615234</v>
      </c>
    </row>
    <row r="96" spans="1:5" x14ac:dyDescent="0.25">
      <c r="A96" s="2" t="s">
        <v>59</v>
      </c>
      <c r="B96" s="2" t="s">
        <v>24</v>
      </c>
      <c r="C96" s="2">
        <v>2</v>
      </c>
      <c r="D96" s="17" t="s">
        <v>38</v>
      </c>
      <c r="E96" s="6">
        <v>19.445520401000977</v>
      </c>
    </row>
    <row r="97" spans="1:5" x14ac:dyDescent="0.25">
      <c r="A97" s="2" t="s">
        <v>59</v>
      </c>
      <c r="B97" s="2" t="s">
        <v>24</v>
      </c>
      <c r="C97" s="2">
        <v>3</v>
      </c>
      <c r="D97" s="17" t="s">
        <v>39</v>
      </c>
      <c r="E97" s="6">
        <v>24.625123977661133</v>
      </c>
    </row>
    <row r="98" spans="1:5" x14ac:dyDescent="0.25">
      <c r="A98" s="2" t="s">
        <v>60</v>
      </c>
      <c r="B98" s="2" t="s">
        <v>24</v>
      </c>
      <c r="C98" s="2">
        <v>1</v>
      </c>
      <c r="D98" s="17" t="s">
        <v>38</v>
      </c>
      <c r="E98" s="6">
        <v>19.818536758422852</v>
      </c>
    </row>
    <row r="99" spans="1:5" x14ac:dyDescent="0.25">
      <c r="A99" s="2" t="s">
        <v>60</v>
      </c>
      <c r="B99" s="2" t="s">
        <v>24</v>
      </c>
      <c r="C99" s="2">
        <v>2</v>
      </c>
      <c r="D99" s="17" t="s">
        <v>39</v>
      </c>
      <c r="E99" s="6">
        <v>25.095802307128906</v>
      </c>
    </row>
    <row r="100" spans="1:5" x14ac:dyDescent="0.25">
      <c r="A100" s="2" t="s">
        <v>60</v>
      </c>
      <c r="B100" s="2" t="s">
        <v>24</v>
      </c>
      <c r="C100" s="2">
        <v>3</v>
      </c>
      <c r="D100" s="17" t="s">
        <v>38</v>
      </c>
      <c r="E100" s="6">
        <v>19.792381286621094</v>
      </c>
    </row>
    <row r="101" spans="1:5" x14ac:dyDescent="0.25">
      <c r="A101" s="2" t="s">
        <v>60</v>
      </c>
      <c r="B101" s="2" t="s">
        <v>24</v>
      </c>
      <c r="C101" s="2">
        <v>1</v>
      </c>
      <c r="D101" s="17" t="s">
        <v>39</v>
      </c>
      <c r="E101" s="6">
        <v>25.053947448730469</v>
      </c>
    </row>
    <row r="102" spans="1:5" x14ac:dyDescent="0.25">
      <c r="A102" s="2" t="s">
        <v>60</v>
      </c>
      <c r="B102" s="2" t="s">
        <v>24</v>
      </c>
      <c r="C102" s="2">
        <v>2</v>
      </c>
      <c r="D102" s="17" t="s">
        <v>38</v>
      </c>
      <c r="E102" s="6">
        <v>19.709165573120117</v>
      </c>
    </row>
    <row r="103" spans="1:5" x14ac:dyDescent="0.25">
      <c r="A103" s="2" t="s">
        <v>60</v>
      </c>
      <c r="B103" s="2" t="s">
        <v>24</v>
      </c>
      <c r="C103" s="2">
        <v>3</v>
      </c>
      <c r="D103" s="17" t="s">
        <v>39</v>
      </c>
      <c r="E103" s="6">
        <v>25.029613494873047</v>
      </c>
    </row>
    <row r="104" spans="1:5" x14ac:dyDescent="0.25">
      <c r="A104" s="2" t="s">
        <v>61</v>
      </c>
      <c r="B104" s="2" t="s">
        <v>24</v>
      </c>
      <c r="C104" s="2">
        <v>1</v>
      </c>
      <c r="D104" s="17" t="s">
        <v>38</v>
      </c>
      <c r="E104" s="6">
        <v>19.828956604003906</v>
      </c>
    </row>
    <row r="105" spans="1:5" x14ac:dyDescent="0.25">
      <c r="A105" s="2" t="s">
        <v>61</v>
      </c>
      <c r="B105" s="2" t="s">
        <v>24</v>
      </c>
      <c r="C105" s="2">
        <v>2</v>
      </c>
      <c r="D105" s="17" t="s">
        <v>39</v>
      </c>
      <c r="E105" s="6">
        <v>25.110036849975586</v>
      </c>
    </row>
    <row r="106" spans="1:5" x14ac:dyDescent="0.25">
      <c r="A106" s="2" t="s">
        <v>61</v>
      </c>
      <c r="B106" s="2" t="s">
        <v>24</v>
      </c>
      <c r="C106" s="2">
        <v>3</v>
      </c>
      <c r="D106" s="17" t="s">
        <v>38</v>
      </c>
      <c r="E106" s="6">
        <v>19.822248458862305</v>
      </c>
    </row>
    <row r="107" spans="1:5" x14ac:dyDescent="0.25">
      <c r="A107" s="2" t="s">
        <v>61</v>
      </c>
      <c r="B107" s="2" t="s">
        <v>24</v>
      </c>
      <c r="C107" s="2">
        <v>1</v>
      </c>
      <c r="D107" s="17" t="s">
        <v>39</v>
      </c>
      <c r="E107" s="6">
        <v>25.071874618530273</v>
      </c>
    </row>
    <row r="108" spans="1:5" x14ac:dyDescent="0.25">
      <c r="A108" s="2" t="s">
        <v>61</v>
      </c>
      <c r="B108" s="2" t="s">
        <v>24</v>
      </c>
      <c r="C108" s="2">
        <v>2</v>
      </c>
      <c r="D108" s="17" t="s">
        <v>38</v>
      </c>
      <c r="E108" s="6">
        <v>19.747209548950195</v>
      </c>
    </row>
    <row r="109" spans="1:5" x14ac:dyDescent="0.25">
      <c r="A109" s="2" t="s">
        <v>61</v>
      </c>
      <c r="B109" s="2" t="s">
        <v>24</v>
      </c>
      <c r="C109" s="2">
        <v>3</v>
      </c>
      <c r="D109" s="17" t="s">
        <v>39</v>
      </c>
      <c r="E109" s="6">
        <v>25.050470352172852</v>
      </c>
    </row>
    <row r="110" spans="1:5" x14ac:dyDescent="0.25">
      <c r="A110" s="2" t="s">
        <v>62</v>
      </c>
      <c r="B110" s="2" t="s">
        <v>24</v>
      </c>
      <c r="C110" s="2">
        <v>1</v>
      </c>
      <c r="D110" s="17" t="s">
        <v>38</v>
      </c>
      <c r="E110" s="6">
        <v>19.559907913208008</v>
      </c>
    </row>
    <row r="111" spans="1:5" x14ac:dyDescent="0.25">
      <c r="A111" s="2" t="s">
        <v>62</v>
      </c>
      <c r="B111" s="2" t="s">
        <v>24</v>
      </c>
      <c r="C111" s="2">
        <v>2</v>
      </c>
      <c r="D111" s="17" t="s">
        <v>39</v>
      </c>
      <c r="E111" s="6">
        <v>26.127532958984375</v>
      </c>
    </row>
    <row r="112" spans="1:5" x14ac:dyDescent="0.25">
      <c r="A112" s="2" t="s">
        <v>62</v>
      </c>
      <c r="B112" s="2" t="s">
        <v>24</v>
      </c>
      <c r="C112" s="2">
        <v>3</v>
      </c>
      <c r="D112" s="17" t="s">
        <v>38</v>
      </c>
      <c r="E112" s="6">
        <v>19.448657989501953</v>
      </c>
    </row>
    <row r="113" spans="1:5" x14ac:dyDescent="0.25">
      <c r="A113" s="2" t="s">
        <v>62</v>
      </c>
      <c r="B113" s="2" t="s">
        <v>24</v>
      </c>
      <c r="C113" s="2">
        <v>1</v>
      </c>
      <c r="D113" s="17" t="s">
        <v>39</v>
      </c>
      <c r="E113" s="6">
        <v>26.115848541259766</v>
      </c>
    </row>
    <row r="114" spans="1:5" x14ac:dyDescent="0.25">
      <c r="A114" s="2" t="s">
        <v>62</v>
      </c>
      <c r="B114" s="2" t="s">
        <v>24</v>
      </c>
      <c r="C114" s="2">
        <v>2</v>
      </c>
      <c r="D114" s="17" t="s">
        <v>38</v>
      </c>
      <c r="E114" s="6">
        <v>19.397027969360352</v>
      </c>
    </row>
    <row r="115" spans="1:5" x14ac:dyDescent="0.25">
      <c r="A115" s="2" t="s">
        <v>62</v>
      </c>
      <c r="B115" s="2" t="s">
        <v>24</v>
      </c>
      <c r="C115" s="2">
        <v>3</v>
      </c>
      <c r="D115" s="17" t="s">
        <v>39</v>
      </c>
      <c r="E115" s="6">
        <v>25.999019622802734</v>
      </c>
    </row>
    <row r="116" spans="1:5" x14ac:dyDescent="0.25">
      <c r="A116" s="2" t="s">
        <v>63</v>
      </c>
      <c r="B116" s="2" t="s">
        <v>24</v>
      </c>
      <c r="C116" s="2">
        <v>1</v>
      </c>
      <c r="D116" s="17" t="s">
        <v>38</v>
      </c>
      <c r="E116" s="6">
        <v>19.843051910400391</v>
      </c>
    </row>
    <row r="117" spans="1:5" x14ac:dyDescent="0.25">
      <c r="A117" s="2" t="s">
        <v>63</v>
      </c>
      <c r="B117" s="2" t="s">
        <v>24</v>
      </c>
      <c r="C117" s="2">
        <v>2</v>
      </c>
      <c r="D117" s="17" t="s">
        <v>39</v>
      </c>
      <c r="E117" s="6">
        <v>26.424594879150391</v>
      </c>
    </row>
    <row r="118" spans="1:5" x14ac:dyDescent="0.25">
      <c r="A118" s="2" t="s">
        <v>63</v>
      </c>
      <c r="B118" s="2" t="s">
        <v>24</v>
      </c>
      <c r="C118" s="2">
        <v>3</v>
      </c>
      <c r="D118" s="17" t="s">
        <v>38</v>
      </c>
      <c r="E118" s="6">
        <v>19.838434219360352</v>
      </c>
    </row>
    <row r="119" spans="1:5" x14ac:dyDescent="0.25">
      <c r="A119" s="2" t="s">
        <v>63</v>
      </c>
      <c r="B119" s="2" t="s">
        <v>24</v>
      </c>
      <c r="C119" s="2">
        <v>1</v>
      </c>
      <c r="D119" s="17" t="s">
        <v>39</v>
      </c>
      <c r="E119" s="6">
        <v>26.404731750488281</v>
      </c>
    </row>
    <row r="120" spans="1:5" x14ac:dyDescent="0.25">
      <c r="A120" s="2" t="s">
        <v>63</v>
      </c>
      <c r="B120" s="2" t="s">
        <v>24</v>
      </c>
      <c r="C120" s="2">
        <v>2</v>
      </c>
      <c r="D120" s="17" t="s">
        <v>38</v>
      </c>
      <c r="E120" s="6">
        <v>19.778568267822266</v>
      </c>
    </row>
    <row r="121" spans="1:5" x14ac:dyDescent="0.25">
      <c r="A121" s="2" t="s">
        <v>63</v>
      </c>
      <c r="B121" s="2" t="s">
        <v>24</v>
      </c>
      <c r="C121" s="2">
        <v>3</v>
      </c>
      <c r="D121" s="17" t="s">
        <v>39</v>
      </c>
      <c r="E121" s="6">
        <v>26.358148574829102</v>
      </c>
    </row>
    <row r="122" spans="1:5" x14ac:dyDescent="0.25">
      <c r="A122" s="2" t="s">
        <v>64</v>
      </c>
      <c r="B122" s="2" t="s">
        <v>24</v>
      </c>
      <c r="C122" s="2">
        <v>1</v>
      </c>
      <c r="D122" s="17" t="s">
        <v>38</v>
      </c>
      <c r="E122" s="6">
        <v>20.106277465820313</v>
      </c>
    </row>
    <row r="123" spans="1:5" x14ac:dyDescent="0.25">
      <c r="A123" s="2" t="s">
        <v>64</v>
      </c>
      <c r="B123" s="2" t="s">
        <v>24</v>
      </c>
      <c r="C123" s="2">
        <v>2</v>
      </c>
      <c r="D123" s="17" t="s">
        <v>39</v>
      </c>
      <c r="E123" s="6">
        <v>25.544677734375</v>
      </c>
    </row>
    <row r="124" spans="1:5" x14ac:dyDescent="0.25">
      <c r="A124" s="2" t="s">
        <v>64</v>
      </c>
      <c r="B124" s="2" t="s">
        <v>24</v>
      </c>
      <c r="C124" s="2">
        <v>3</v>
      </c>
      <c r="D124" s="17" t="s">
        <v>38</v>
      </c>
      <c r="E124" s="6">
        <v>20.292243957519531</v>
      </c>
    </row>
    <row r="125" spans="1:5" x14ac:dyDescent="0.25">
      <c r="A125" s="2" t="s">
        <v>64</v>
      </c>
      <c r="B125" s="2" t="s">
        <v>24</v>
      </c>
      <c r="C125" s="2">
        <v>1</v>
      </c>
      <c r="D125" s="17" t="s">
        <v>39</v>
      </c>
      <c r="E125" s="6">
        <v>25.828887939453125</v>
      </c>
    </row>
    <row r="126" spans="1:5" x14ac:dyDescent="0.25">
      <c r="A126" s="2" t="s">
        <v>64</v>
      </c>
      <c r="B126" s="2" t="s">
        <v>24</v>
      </c>
      <c r="C126" s="2">
        <v>2</v>
      </c>
      <c r="D126" s="17" t="s">
        <v>38</v>
      </c>
      <c r="E126" s="6">
        <v>20.038608551025391</v>
      </c>
    </row>
    <row r="127" spans="1:5" x14ac:dyDescent="0.25">
      <c r="A127" s="2" t="s">
        <v>64</v>
      </c>
      <c r="B127" s="2" t="s">
        <v>24</v>
      </c>
      <c r="C127" s="2">
        <v>3</v>
      </c>
      <c r="D127" s="17" t="s">
        <v>39</v>
      </c>
      <c r="E127" s="6">
        <v>25.549415588378906</v>
      </c>
    </row>
    <row r="128" spans="1:5" x14ac:dyDescent="0.25">
      <c r="A128" s="2" t="s">
        <v>65</v>
      </c>
      <c r="B128" s="2" t="s">
        <v>24</v>
      </c>
      <c r="C128" s="2">
        <v>1</v>
      </c>
      <c r="D128" s="17" t="s">
        <v>38</v>
      </c>
      <c r="E128" s="6">
        <v>20.141157150268555</v>
      </c>
    </row>
    <row r="129" spans="1:5" x14ac:dyDescent="0.25">
      <c r="A129" s="2" t="s">
        <v>65</v>
      </c>
      <c r="B129" s="2" t="s">
        <v>24</v>
      </c>
      <c r="C129" s="2">
        <v>2</v>
      </c>
      <c r="D129" s="17" t="s">
        <v>39</v>
      </c>
      <c r="E129" s="6">
        <v>26.522876739501953</v>
      </c>
    </row>
    <row r="130" spans="1:5" x14ac:dyDescent="0.25">
      <c r="A130" s="2" t="s">
        <v>65</v>
      </c>
      <c r="B130" s="2" t="s">
        <v>24</v>
      </c>
      <c r="C130" s="2">
        <v>3</v>
      </c>
      <c r="D130" s="17" t="s">
        <v>38</v>
      </c>
      <c r="E130" s="6">
        <v>20.125707626342773</v>
      </c>
    </row>
    <row r="131" spans="1:5" x14ac:dyDescent="0.25">
      <c r="A131" s="2" t="s">
        <v>65</v>
      </c>
      <c r="B131" s="2" t="s">
        <v>24</v>
      </c>
      <c r="C131" s="2">
        <v>1</v>
      </c>
      <c r="D131" s="17" t="s">
        <v>39</v>
      </c>
      <c r="E131" s="6">
        <v>26.549459457397461</v>
      </c>
    </row>
    <row r="132" spans="1:5" x14ac:dyDescent="0.25">
      <c r="A132" s="2" t="s">
        <v>65</v>
      </c>
      <c r="B132" s="2" t="s">
        <v>24</v>
      </c>
      <c r="C132" s="2">
        <v>2</v>
      </c>
      <c r="D132" s="17" t="s">
        <v>38</v>
      </c>
      <c r="E132" s="6">
        <v>20.135417938232422</v>
      </c>
    </row>
    <row r="133" spans="1:5" x14ac:dyDescent="0.25">
      <c r="A133" s="2" t="s">
        <v>65</v>
      </c>
      <c r="B133" s="2" t="s">
        <v>24</v>
      </c>
      <c r="C133" s="2">
        <v>3</v>
      </c>
      <c r="D133" s="17" t="s">
        <v>39</v>
      </c>
      <c r="E133" s="6">
        <v>26.508235931396484</v>
      </c>
    </row>
    <row r="134" spans="1:5" x14ac:dyDescent="0.25">
      <c r="A134" s="2" t="s">
        <v>66</v>
      </c>
      <c r="B134" s="2" t="s">
        <v>24</v>
      </c>
      <c r="C134" s="2">
        <v>1</v>
      </c>
      <c r="D134" s="17" t="s">
        <v>38</v>
      </c>
      <c r="E134" s="6">
        <v>19.832124710083008</v>
      </c>
    </row>
    <row r="135" spans="1:5" x14ac:dyDescent="0.25">
      <c r="A135" s="2" t="s">
        <v>66</v>
      </c>
      <c r="B135" s="2" t="s">
        <v>24</v>
      </c>
      <c r="C135" s="2">
        <v>2</v>
      </c>
      <c r="D135" s="17" t="s">
        <v>39</v>
      </c>
      <c r="E135" s="6">
        <v>25.867155075073242</v>
      </c>
    </row>
    <row r="136" spans="1:5" x14ac:dyDescent="0.25">
      <c r="A136" s="2" t="s">
        <v>66</v>
      </c>
      <c r="B136" s="2" t="s">
        <v>24</v>
      </c>
      <c r="C136" s="2">
        <v>3</v>
      </c>
      <c r="D136" s="17" t="s">
        <v>38</v>
      </c>
      <c r="E136" s="6">
        <v>19.887788772583008</v>
      </c>
    </row>
    <row r="137" spans="1:5" x14ac:dyDescent="0.25">
      <c r="A137" s="2" t="s">
        <v>66</v>
      </c>
      <c r="B137" s="2" t="s">
        <v>24</v>
      </c>
      <c r="C137" s="2">
        <v>1</v>
      </c>
      <c r="D137" s="17" t="s">
        <v>39</v>
      </c>
      <c r="E137" s="6">
        <v>25.912939071655273</v>
      </c>
    </row>
    <row r="138" spans="1:5" x14ac:dyDescent="0.25">
      <c r="A138" s="2" t="s">
        <v>66</v>
      </c>
      <c r="B138" s="2" t="s">
        <v>24</v>
      </c>
      <c r="C138" s="2">
        <v>2</v>
      </c>
      <c r="D138" s="17" t="s">
        <v>38</v>
      </c>
      <c r="E138" s="6">
        <v>19.767370223999023</v>
      </c>
    </row>
    <row r="139" spans="1:5" x14ac:dyDescent="0.25">
      <c r="A139" s="2" t="s">
        <v>66</v>
      </c>
      <c r="B139" s="2" t="s">
        <v>24</v>
      </c>
      <c r="C139" s="2">
        <v>3</v>
      </c>
      <c r="D139" s="17" t="s">
        <v>39</v>
      </c>
      <c r="E139" s="6">
        <v>25.846549987792969</v>
      </c>
    </row>
    <row r="140" spans="1:5" x14ac:dyDescent="0.25">
      <c r="A140" s="2" t="s">
        <v>67</v>
      </c>
      <c r="B140" s="2" t="s">
        <v>24</v>
      </c>
      <c r="C140" s="2">
        <v>1</v>
      </c>
      <c r="D140" s="17" t="s">
        <v>38</v>
      </c>
      <c r="E140" s="6">
        <v>20.590250015258789</v>
      </c>
    </row>
    <row r="141" spans="1:5" x14ac:dyDescent="0.25">
      <c r="A141" s="2" t="s">
        <v>67</v>
      </c>
      <c r="B141" s="2" t="s">
        <v>24</v>
      </c>
      <c r="C141" s="2">
        <v>2</v>
      </c>
      <c r="D141" s="17" t="s">
        <v>39</v>
      </c>
      <c r="E141" s="6">
        <v>26.924108505249023</v>
      </c>
    </row>
    <row r="142" spans="1:5" x14ac:dyDescent="0.25">
      <c r="A142" s="2" t="s">
        <v>67</v>
      </c>
      <c r="B142" s="2" t="s">
        <v>24</v>
      </c>
      <c r="C142" s="2">
        <v>3</v>
      </c>
      <c r="D142" s="17" t="s">
        <v>38</v>
      </c>
      <c r="E142" s="6">
        <v>20.655006408691406</v>
      </c>
    </row>
    <row r="143" spans="1:5" x14ac:dyDescent="0.25">
      <c r="A143" s="2" t="s">
        <v>67</v>
      </c>
      <c r="B143" s="2" t="s">
        <v>24</v>
      </c>
      <c r="C143" s="2">
        <v>1</v>
      </c>
      <c r="D143" s="17" t="s">
        <v>39</v>
      </c>
      <c r="E143" s="6">
        <v>26.98151969909668</v>
      </c>
    </row>
    <row r="144" spans="1:5" x14ac:dyDescent="0.25">
      <c r="A144" s="2" t="s">
        <v>67</v>
      </c>
      <c r="B144" s="2" t="s">
        <v>24</v>
      </c>
      <c r="C144" s="2">
        <v>2</v>
      </c>
      <c r="D144" s="17" t="s">
        <v>38</v>
      </c>
      <c r="E144" s="6">
        <v>20.558202743530273</v>
      </c>
    </row>
    <row r="145" spans="1:5" x14ac:dyDescent="0.25">
      <c r="A145" s="2" t="s">
        <v>67</v>
      </c>
      <c r="B145" s="2" t="s">
        <v>24</v>
      </c>
      <c r="C145" s="2">
        <v>3</v>
      </c>
      <c r="D145" s="17" t="s">
        <v>39</v>
      </c>
      <c r="E145" s="6">
        <v>26.906450271606445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89"/>
  <sheetViews>
    <sheetView topLeftCell="A43" zoomScale="115" zoomScaleNormal="115" workbookViewId="0">
      <selection activeCell="N20" sqref="N20:N25"/>
    </sheetView>
  </sheetViews>
  <sheetFormatPr defaultRowHeight="15" x14ac:dyDescent="0.25"/>
  <cols>
    <col min="1" max="1" width="13.42578125" bestFit="1" customWidth="1"/>
    <col min="2" max="2" width="4.140625" bestFit="1" customWidth="1"/>
    <col min="3" max="3" width="18.28515625" bestFit="1" customWidth="1"/>
    <col min="4" max="4" width="8" bestFit="1" customWidth="1"/>
    <col min="6" max="6" width="10.140625" bestFit="1" customWidth="1"/>
    <col min="7" max="7" width="13.42578125" bestFit="1" customWidth="1"/>
    <col min="8" max="8" width="13.42578125" customWidth="1"/>
    <col min="9" max="9" width="18.28515625" bestFit="1" customWidth="1"/>
    <col min="11" max="11" width="7.5703125" bestFit="1" customWidth="1"/>
    <col min="12" max="12" width="15.42578125" bestFit="1" customWidth="1"/>
    <col min="13" max="13" width="12.5703125" bestFit="1" customWidth="1"/>
    <col min="14" max="14" width="11.85546875" bestFit="1" customWidth="1"/>
    <col min="16" max="16" width="17.5703125" bestFit="1" customWidth="1"/>
  </cols>
  <sheetData>
    <row r="1" spans="1:16" x14ac:dyDescent="0.25">
      <c r="A1" s="2" t="s">
        <v>0</v>
      </c>
      <c r="B1" s="2" t="s">
        <v>1</v>
      </c>
      <c r="C1" s="2" t="s">
        <v>25</v>
      </c>
      <c r="D1" s="2" t="s">
        <v>2</v>
      </c>
      <c r="F1" s="2" t="s">
        <v>55</v>
      </c>
      <c r="G1" s="2" t="s">
        <v>0</v>
      </c>
      <c r="H1" s="2" t="s">
        <v>26</v>
      </c>
      <c r="I1" s="2" t="s">
        <v>22</v>
      </c>
      <c r="J1" s="2" t="s">
        <v>1</v>
      </c>
      <c r="K1" s="2" t="s">
        <v>3</v>
      </c>
      <c r="L1" s="2" t="s">
        <v>4</v>
      </c>
      <c r="M1" s="2" t="s">
        <v>5</v>
      </c>
      <c r="N1" s="2" t="s">
        <v>6</v>
      </c>
    </row>
    <row r="2" spans="1:16" x14ac:dyDescent="0.25">
      <c r="A2" s="2" t="s">
        <v>7</v>
      </c>
      <c r="B2" s="2" t="s">
        <v>8</v>
      </c>
      <c r="C2" s="2" t="s">
        <v>23</v>
      </c>
      <c r="D2" s="6">
        <v>3.9907569885253906</v>
      </c>
      <c r="F2" s="2" t="s">
        <v>43</v>
      </c>
      <c r="G2" s="10" t="s">
        <v>7</v>
      </c>
      <c r="H2" s="10" t="s">
        <v>27</v>
      </c>
      <c r="I2" s="10" t="s">
        <v>23</v>
      </c>
      <c r="J2" s="10" t="s">
        <v>8</v>
      </c>
      <c r="K2" s="11">
        <f>AVERAGEIFS($D$2:$D$73,$A$2:$A$73,$G2,$C$2:$C$73,$I2)</f>
        <v>3.997411092122396</v>
      </c>
      <c r="L2" s="11">
        <f t="array" ref="L2">STDEV(IF($C$2:$C$73=$I2,IF($A$2:$A$73=$G2,$D$2:$D$73,"NA"),"NA"))</f>
        <v>1.505317162264176E-2</v>
      </c>
      <c r="M2" s="11">
        <f>K2-AVERAGEIFS($K$2:$K$25,$I$2:$I$25,"Non-Allele Specific",$H$2:$H$25,"WT")</f>
        <v>0.12946817609998984</v>
      </c>
      <c r="N2" s="12">
        <f>2^-(M2)</f>
        <v>0.9141683800587822</v>
      </c>
      <c r="O2" s="3"/>
      <c r="P2" s="3"/>
    </row>
    <row r="3" spans="1:16" x14ac:dyDescent="0.25">
      <c r="A3" s="2" t="s">
        <v>7</v>
      </c>
      <c r="B3" s="2" t="s">
        <v>8</v>
      </c>
      <c r="C3" s="2" t="s">
        <v>23</v>
      </c>
      <c r="D3" s="6">
        <v>4.0146446228027344</v>
      </c>
      <c r="F3" s="2" t="s">
        <v>44</v>
      </c>
      <c r="G3" s="10" t="s">
        <v>9</v>
      </c>
      <c r="H3" s="10" t="s">
        <v>27</v>
      </c>
      <c r="I3" s="10" t="s">
        <v>23</v>
      </c>
      <c r="J3" s="10" t="s">
        <v>8</v>
      </c>
      <c r="K3" s="11">
        <f t="shared" ref="K3:K13" si="0">AVERAGEIFS($D$2:$D$73,$A$2:$A$73,$G3,$C$2:$C$73,$I3)</f>
        <v>3.9567960103352866</v>
      </c>
      <c r="L3" s="11">
        <f t="array" ref="L3">STDEV(IF($C$2:$C$73=$I3,IF($A$2:$A$73=$G3,$D$2:$D$73,"NA"),"NA"))</f>
        <v>1.6072063661220978E-2</v>
      </c>
      <c r="M3" s="11">
        <f t="shared" ref="M3:M13" si="1">K3-AVERAGEIFS($K$2:$K$25,$I$2:$I$25,"Non-Allele Specific",$H$2:$H$25,"WT")</f>
        <v>8.8853094312880465E-2</v>
      </c>
      <c r="N3" s="12">
        <f t="shared" ref="N3:N19" si="2">2^-(M3)</f>
        <v>0.94026994274915632</v>
      </c>
    </row>
    <row r="4" spans="1:16" x14ac:dyDescent="0.25">
      <c r="A4" s="2" t="s">
        <v>7</v>
      </c>
      <c r="B4" s="2" t="s">
        <v>8</v>
      </c>
      <c r="C4" s="2" t="s">
        <v>23</v>
      </c>
      <c r="D4" s="6">
        <v>3.9868316650390625</v>
      </c>
      <c r="F4" s="2" t="s">
        <v>45</v>
      </c>
      <c r="G4" s="10" t="s">
        <v>10</v>
      </c>
      <c r="H4" s="10" t="s">
        <v>27</v>
      </c>
      <c r="I4" s="10" t="s">
        <v>23</v>
      </c>
      <c r="J4" s="10" t="s">
        <v>8</v>
      </c>
      <c r="K4" s="11">
        <f t="shared" si="0"/>
        <v>3.7400067647298179</v>
      </c>
      <c r="L4" s="11">
        <f t="array" ref="L4">STDEV(IF($C$2:$C$73=$I4,IF($A$2:$A$73=$G4,$D$2:$D$73,"NA"),"NA"))</f>
        <v>7.6197807616859179E-3</v>
      </c>
      <c r="M4" s="11">
        <f t="shared" si="1"/>
        <v>-0.12793615129258828</v>
      </c>
      <c r="N4" s="12">
        <f t="shared" si="2"/>
        <v>1.0927293775968014</v>
      </c>
    </row>
    <row r="5" spans="1:16" x14ac:dyDescent="0.25">
      <c r="A5" s="2" t="s">
        <v>9</v>
      </c>
      <c r="B5" s="2" t="s">
        <v>8</v>
      </c>
      <c r="C5" s="2" t="s">
        <v>23</v>
      </c>
      <c r="D5" s="6">
        <v>3.9399623870849609</v>
      </c>
      <c r="F5" s="2" t="s">
        <v>46</v>
      </c>
      <c r="G5" s="10" t="s">
        <v>11</v>
      </c>
      <c r="H5" s="10" t="s">
        <v>27</v>
      </c>
      <c r="I5" s="10" t="s">
        <v>23</v>
      </c>
      <c r="J5" s="10" t="s">
        <v>12</v>
      </c>
      <c r="K5" s="11">
        <f t="shared" si="0"/>
        <v>3.8293291727701821</v>
      </c>
      <c r="L5" s="11">
        <f t="array" ref="L5">STDEV(IF($C$2:$C$73=$I5,IF($A$2:$A$73=$G5,$D$2:$D$73,"NA"),"NA"))</f>
        <v>1.7804513208877781E-2</v>
      </c>
      <c r="M5" s="11">
        <f t="shared" si="1"/>
        <v>-3.8613743252223998E-2</v>
      </c>
      <c r="N5" s="12">
        <f t="shared" si="2"/>
        <v>1.0271264071590605</v>
      </c>
    </row>
    <row r="6" spans="1:16" x14ac:dyDescent="0.25">
      <c r="A6" s="2" t="s">
        <v>9</v>
      </c>
      <c r="B6" s="2" t="s">
        <v>8</v>
      </c>
      <c r="C6" s="2" t="s">
        <v>23</v>
      </c>
      <c r="D6" s="6">
        <v>3.9584465026855469</v>
      </c>
      <c r="F6" s="2" t="s">
        <v>47</v>
      </c>
      <c r="G6" s="10" t="s">
        <v>13</v>
      </c>
      <c r="H6" s="10" t="s">
        <v>27</v>
      </c>
      <c r="I6" s="10" t="s">
        <v>23</v>
      </c>
      <c r="J6" s="10" t="s">
        <v>12</v>
      </c>
      <c r="K6" s="11">
        <f t="shared" si="0"/>
        <v>3.8277034759521484</v>
      </c>
      <c r="L6" s="11">
        <f t="array" ref="L6">STDEV(IF($C$2:$C$73=$I6,IF($A$2:$A$73=$G6,$D$2:$D$73,"NA"),"NA"))</f>
        <v>1.3962421637548612E-2</v>
      </c>
      <c r="M6" s="11">
        <f t="shared" si="1"/>
        <v>-4.0239440070257704E-2</v>
      </c>
      <c r="N6" s="12">
        <f t="shared" si="2"/>
        <v>1.0282844739995805</v>
      </c>
    </row>
    <row r="7" spans="1:16" x14ac:dyDescent="0.25">
      <c r="A7" s="2" t="s">
        <v>9</v>
      </c>
      <c r="B7" s="2" t="s">
        <v>8</v>
      </c>
      <c r="C7" s="2" t="s">
        <v>23</v>
      </c>
      <c r="D7" s="6">
        <v>3.9719791412353516</v>
      </c>
      <c r="F7" s="2" t="s">
        <v>48</v>
      </c>
      <c r="G7" s="10" t="s">
        <v>14</v>
      </c>
      <c r="H7" s="10" t="s">
        <v>27</v>
      </c>
      <c r="I7" s="10" t="s">
        <v>23</v>
      </c>
      <c r="J7" s="10" t="s">
        <v>12</v>
      </c>
      <c r="K7" s="11">
        <f t="shared" si="0"/>
        <v>3.8564109802246094</v>
      </c>
      <c r="L7" s="11">
        <f t="array" ref="L7">STDEV(IF($C$2:$C$73=$I7,IF($A$2:$A$73=$G7,$D$2:$D$73,"NA"),"NA"))</f>
        <v>1.8120294765265558E-2</v>
      </c>
      <c r="M7" s="11">
        <f t="shared" si="1"/>
        <v>-1.1531935797796766E-2</v>
      </c>
      <c r="N7" s="12">
        <f t="shared" si="2"/>
        <v>1.0080253607275735</v>
      </c>
    </row>
    <row r="8" spans="1:16" x14ac:dyDescent="0.25">
      <c r="A8" s="2" t="s">
        <v>10</v>
      </c>
      <c r="B8" s="2" t="s">
        <v>8</v>
      </c>
      <c r="C8" s="2" t="s">
        <v>23</v>
      </c>
      <c r="D8" s="6">
        <v>3.7317066192626953</v>
      </c>
      <c r="F8" s="2" t="s">
        <v>49</v>
      </c>
      <c r="G8" s="13" t="s">
        <v>15</v>
      </c>
      <c r="H8" s="13" t="s">
        <v>28</v>
      </c>
      <c r="I8" s="13" t="s">
        <v>23</v>
      </c>
      <c r="J8" s="13" t="s">
        <v>8</v>
      </c>
      <c r="K8" s="14">
        <f t="shared" si="0"/>
        <v>4.462107976277669</v>
      </c>
      <c r="L8" s="14">
        <f t="array" ref="L8">STDEV(IF($C$2:$C$73=$I8,IF($A$2:$A$73=$G8,$D$2:$D$73,"NA"),"NA"))</f>
        <v>2.5863796302157079E-2</v>
      </c>
      <c r="M8" s="14">
        <f t="shared" si="1"/>
        <v>0.59416506025526283</v>
      </c>
      <c r="N8" s="15">
        <f t="shared" si="2"/>
        <v>0.66242771513607857</v>
      </c>
    </row>
    <row r="9" spans="1:16" x14ac:dyDescent="0.25">
      <c r="A9" s="2" t="s">
        <v>10</v>
      </c>
      <c r="B9" s="2" t="s">
        <v>8</v>
      </c>
      <c r="C9" s="2" t="s">
        <v>23</v>
      </c>
      <c r="D9" s="6">
        <v>3.7416286468505859</v>
      </c>
      <c r="F9" s="2" t="s">
        <v>50</v>
      </c>
      <c r="G9" s="13" t="s">
        <v>16</v>
      </c>
      <c r="H9" s="13" t="s">
        <v>28</v>
      </c>
      <c r="I9" s="13" t="s">
        <v>23</v>
      </c>
      <c r="J9" s="13" t="s">
        <v>8</v>
      </c>
      <c r="K9" s="14">
        <f t="shared" si="0"/>
        <v>4.4290339152018232</v>
      </c>
      <c r="L9" s="14">
        <f t="array" ref="L9">STDEV(IF($C$2:$C$73=$I9,IF($A$2:$A$73=$G9,$D$2:$D$73,"NA"),"NA"))</f>
        <v>1.0037119008346239E-3</v>
      </c>
      <c r="M9" s="14">
        <f t="shared" si="1"/>
        <v>0.56109099917941707</v>
      </c>
      <c r="N9" s="15">
        <f t="shared" si="2"/>
        <v>0.67778940992569181</v>
      </c>
    </row>
    <row r="10" spans="1:16" x14ac:dyDescent="0.25">
      <c r="A10" s="2" t="s">
        <v>10</v>
      </c>
      <c r="B10" s="2" t="s">
        <v>8</v>
      </c>
      <c r="C10" s="2" t="s">
        <v>23</v>
      </c>
      <c r="D10" s="6">
        <v>3.7466850280761719</v>
      </c>
      <c r="F10" s="2" t="s">
        <v>51</v>
      </c>
      <c r="G10" s="13" t="s">
        <v>17</v>
      </c>
      <c r="H10" s="13" t="s">
        <v>28</v>
      </c>
      <c r="I10" s="13" t="s">
        <v>23</v>
      </c>
      <c r="J10" s="13" t="s">
        <v>8</v>
      </c>
      <c r="K10" s="14">
        <f t="shared" si="0"/>
        <v>3.8574282328287759</v>
      </c>
      <c r="L10" s="14">
        <f t="array" ref="L10">STDEV(IF($C$2:$C$73=$I10,IF($A$2:$A$73=$G10,$D$2:$D$73,"NA"),"NA"))</f>
        <v>2.6411238363677692E-2</v>
      </c>
      <c r="M10" s="14">
        <f t="shared" si="1"/>
        <v>-1.0514683193630248E-2</v>
      </c>
      <c r="N10" s="15">
        <f t="shared" si="2"/>
        <v>1.0073148467480793</v>
      </c>
    </row>
    <row r="11" spans="1:16" x14ac:dyDescent="0.25">
      <c r="A11" s="2" t="s">
        <v>11</v>
      </c>
      <c r="B11" s="2" t="s">
        <v>12</v>
      </c>
      <c r="C11" s="2" t="s">
        <v>23</v>
      </c>
      <c r="D11" s="6">
        <v>3.8318367004394531</v>
      </c>
      <c r="F11" s="2" t="s">
        <v>52</v>
      </c>
      <c r="G11" s="13" t="s">
        <v>18</v>
      </c>
      <c r="H11" s="13" t="s">
        <v>28</v>
      </c>
      <c r="I11" s="13" t="s">
        <v>23</v>
      </c>
      <c r="J11" s="13" t="s">
        <v>12</v>
      </c>
      <c r="K11" s="14">
        <f t="shared" si="0"/>
        <v>4.2335948944091797</v>
      </c>
      <c r="L11" s="14">
        <f t="array" ref="L11">STDEV(IF($C$2:$C$73=$I11,IF($A$2:$A$73=$G11,$D$2:$D$73,"NA"),"NA"))</f>
        <v>8.7744306257428063E-3</v>
      </c>
      <c r="M11" s="14">
        <f t="shared" si="1"/>
        <v>0.36565197838677355</v>
      </c>
      <c r="N11" s="15">
        <f t="shared" si="2"/>
        <v>0.77611805480830809</v>
      </c>
    </row>
    <row r="12" spans="1:16" x14ac:dyDescent="0.25">
      <c r="A12" s="2" t="s">
        <v>11</v>
      </c>
      <c r="B12" s="2" t="s">
        <v>12</v>
      </c>
      <c r="C12" s="2" t="s">
        <v>23</v>
      </c>
      <c r="D12" s="6">
        <v>3.8104038238525391</v>
      </c>
      <c r="F12" s="2" t="s">
        <v>53</v>
      </c>
      <c r="G12" s="13" t="s">
        <v>19</v>
      </c>
      <c r="H12" s="13" t="s">
        <v>28</v>
      </c>
      <c r="I12" s="13" t="s">
        <v>23</v>
      </c>
      <c r="J12" s="13" t="s">
        <v>12</v>
      </c>
      <c r="K12" s="14">
        <f t="shared" si="0"/>
        <v>4.1491451263427734</v>
      </c>
      <c r="L12" s="14">
        <f t="array" ref="L12">STDEV(IF($C$2:$C$73=$I12,IF($A$2:$A$73=$G12,$D$2:$D$73,"NA"),"NA"))</f>
        <v>1.5381759922783263E-2</v>
      </c>
      <c r="M12" s="14">
        <f t="shared" si="1"/>
        <v>0.2812022103203673</v>
      </c>
      <c r="N12" s="15">
        <f t="shared" si="2"/>
        <v>0.82290499758536217</v>
      </c>
    </row>
    <row r="13" spans="1:16" x14ac:dyDescent="0.25">
      <c r="A13" s="2" t="s">
        <v>11</v>
      </c>
      <c r="B13" s="2" t="s">
        <v>12</v>
      </c>
      <c r="C13" s="2" t="s">
        <v>23</v>
      </c>
      <c r="D13" s="6">
        <v>3.8457469940185547</v>
      </c>
      <c r="F13" s="2" t="s">
        <v>54</v>
      </c>
      <c r="G13" s="13" t="s">
        <v>20</v>
      </c>
      <c r="H13" s="13" t="s">
        <v>28</v>
      </c>
      <c r="I13" s="13" t="s">
        <v>23</v>
      </c>
      <c r="J13" s="13" t="s">
        <v>12</v>
      </c>
      <c r="K13" s="14">
        <f t="shared" si="0"/>
        <v>4.2666276295979815</v>
      </c>
      <c r="L13" s="14">
        <f t="array" ref="L13">STDEV(IF($C$2:$C$73=$I13,IF($A$2:$A$73=$G13,$D$2:$D$73,"NA"),"NA"))</f>
        <v>1.9188733144006292E-2</v>
      </c>
      <c r="M13" s="14">
        <f t="shared" si="1"/>
        <v>0.39868471357557533</v>
      </c>
      <c r="N13" s="15">
        <f t="shared" si="2"/>
        <v>0.75854952790955743</v>
      </c>
    </row>
    <row r="14" spans="1:16" x14ac:dyDescent="0.25">
      <c r="A14" s="2" t="s">
        <v>13</v>
      </c>
      <c r="B14" s="2" t="s">
        <v>12</v>
      </c>
      <c r="C14" s="2" t="s">
        <v>23</v>
      </c>
      <c r="D14" s="6">
        <v>3.8213863372802734</v>
      </c>
      <c r="F14" s="2" t="s">
        <v>43</v>
      </c>
      <c r="G14" s="1" t="s">
        <v>7</v>
      </c>
      <c r="H14" s="1" t="s">
        <v>27</v>
      </c>
      <c r="I14" s="1" t="s">
        <v>24</v>
      </c>
      <c r="J14" s="1" t="s">
        <v>8</v>
      </c>
      <c r="K14" s="4">
        <f>AVERAGEIFS($D$2:$D$73,$A$2:$A$73,$G14,$C$2:$C$73,$I14)</f>
        <v>4.5333429972330732</v>
      </c>
      <c r="L14" s="4">
        <f t="array" ref="L14">STDEV(IF($C$2:$C$73=$I14,IF($A$2:$A$73=$G14,$D$2:$D$73,"NA"),"NA"))</f>
        <v>4.8131719298600203E-2</v>
      </c>
      <c r="M14" s="4">
        <f>K14-AVERAGEIFS($K$2:$K$25,$I$2:$I$25,"WT Allele Specific",$H$2:$H$25,"WT")</f>
        <v>8.2408587137858369E-2</v>
      </c>
      <c r="N14" s="5">
        <f t="shared" si="2"/>
        <v>0.94447951610639558</v>
      </c>
      <c r="O14" s="3"/>
      <c r="P14" s="16"/>
    </row>
    <row r="15" spans="1:16" x14ac:dyDescent="0.25">
      <c r="A15" s="2" t="s">
        <v>13</v>
      </c>
      <c r="B15" s="2" t="s">
        <v>12</v>
      </c>
      <c r="C15" s="2" t="s">
        <v>23</v>
      </c>
      <c r="D15" s="6">
        <v>3.8437080383300781</v>
      </c>
      <c r="F15" s="2" t="s">
        <v>44</v>
      </c>
      <c r="G15" s="1" t="s">
        <v>9</v>
      </c>
      <c r="H15" s="1" t="s">
        <v>27</v>
      </c>
      <c r="I15" s="1" t="s">
        <v>24</v>
      </c>
      <c r="J15" s="1" t="s">
        <v>8</v>
      </c>
      <c r="K15" s="4">
        <f t="shared" ref="K15:K16" si="3">AVERAGEIFS($D$2:$D$73,$A$2:$A$73,$G15,$C$2:$C$73,$I15)</f>
        <v>4.4362532297770185</v>
      </c>
      <c r="L15" s="4">
        <f t="array" ref="L15">STDEV(IF($C$2:$C$73=$I15,IF($A$2:$A$73=$G15,$D$2:$D$73,"NA"),"NA"))</f>
        <v>1.7084024955802364E-2</v>
      </c>
      <c r="M15" s="4">
        <f t="shared" ref="M15:M25" si="4">K15-AVERAGEIFS($K$2:$K$25,$I$2:$I$25,"WT Allele Specific",$H$2:$H$25,"WT")</f>
        <v>-1.4681180318196319E-2</v>
      </c>
      <c r="N15" s="5">
        <f t="shared" si="2"/>
        <v>1.0102281725403355</v>
      </c>
      <c r="O15" s="3"/>
      <c r="P15" s="16"/>
    </row>
    <row r="16" spans="1:16" x14ac:dyDescent="0.25">
      <c r="A16" s="2" t="s">
        <v>13</v>
      </c>
      <c r="B16" s="2" t="s">
        <v>12</v>
      </c>
      <c r="C16" s="2" t="s">
        <v>23</v>
      </c>
      <c r="D16" s="6">
        <v>3.8180160522460938</v>
      </c>
      <c r="F16" s="2" t="s">
        <v>45</v>
      </c>
      <c r="G16" s="1" t="s">
        <v>10</v>
      </c>
      <c r="H16" s="1" t="s">
        <v>27</v>
      </c>
      <c r="I16" s="1" t="s">
        <v>24</v>
      </c>
      <c r="J16" s="1" t="s">
        <v>8</v>
      </c>
      <c r="K16" s="4">
        <f t="shared" si="3"/>
        <v>4.3941326141357422</v>
      </c>
      <c r="L16" s="4">
        <f t="array" ref="L16">STDEV(IF($C$2:$C$73=$I16,IF($A$2:$A$73=$G16,$D$2:$D$73,"NA"),"NA"))</f>
        <v>2.0019700250261185E-2</v>
      </c>
      <c r="M16" s="4">
        <f t="shared" si="4"/>
        <v>-5.6801795959472656E-2</v>
      </c>
      <c r="N16" s="5">
        <f t="shared" si="2"/>
        <v>1.0401573551323913</v>
      </c>
      <c r="O16" s="3"/>
      <c r="P16" s="16"/>
    </row>
    <row r="17" spans="1:16" x14ac:dyDescent="0.25">
      <c r="A17" s="2" t="s">
        <v>14</v>
      </c>
      <c r="B17" s="2" t="s">
        <v>12</v>
      </c>
      <c r="C17" s="2" t="s">
        <v>23</v>
      </c>
      <c r="D17" s="6">
        <v>3.8672122955322266</v>
      </c>
      <c r="F17" s="2" t="s">
        <v>46</v>
      </c>
      <c r="G17" s="1" t="s">
        <v>11</v>
      </c>
      <c r="H17" s="1" t="s">
        <v>27</v>
      </c>
      <c r="I17" s="1" t="s">
        <v>24</v>
      </c>
      <c r="J17" s="1" t="s">
        <v>12</v>
      </c>
      <c r="K17" s="4">
        <f>AVERAGEIFS($D$2:$D$73,$A$2:$A$73,$G17,$C$2:$C$73,$I17)</f>
        <v>4.5283114115397138</v>
      </c>
      <c r="L17" s="4">
        <f t="array" ref="L17">STDEV(IF($C$2:$C$73=$I17,IF($A$2:$A$73=$G17,$D$2:$D$73,"NA"),"NA"))</f>
        <v>1.1093046729299037E-2</v>
      </c>
      <c r="M17" s="4">
        <f t="shared" si="4"/>
        <v>7.7377001444498994E-2</v>
      </c>
      <c r="N17" s="5">
        <f t="shared" si="2"/>
        <v>0.94777926146931546</v>
      </c>
      <c r="O17" s="3"/>
      <c r="P17" s="16"/>
    </row>
    <row r="18" spans="1:16" x14ac:dyDescent="0.25">
      <c r="A18" s="2" t="s">
        <v>14</v>
      </c>
      <c r="B18" s="2" t="s">
        <v>12</v>
      </c>
      <c r="C18" s="2" t="s">
        <v>23</v>
      </c>
      <c r="D18" s="6">
        <v>3.8665294647216797</v>
      </c>
      <c r="F18" s="2" t="s">
        <v>47</v>
      </c>
      <c r="G18" s="1" t="s">
        <v>13</v>
      </c>
      <c r="H18" s="1" t="s">
        <v>27</v>
      </c>
      <c r="I18" s="1" t="s">
        <v>24</v>
      </c>
      <c r="J18" s="1" t="s">
        <v>12</v>
      </c>
      <c r="K18" s="4">
        <f t="shared" ref="K18:K25" si="5">AVERAGEIFS($D$2:$D$73,$A$2:$A$73,$G18,$C$2:$C$73,$I18)</f>
        <v>4.4175256093343096</v>
      </c>
      <c r="L18" s="4">
        <f t="array" ref="L18">STDEV(IF($C$2:$C$73=$I18,IF($A$2:$A$73=$G18,$D$2:$D$73,"NA"),"NA"))</f>
        <v>3.2914482220104402E-2</v>
      </c>
      <c r="M18" s="4">
        <f t="shared" si="4"/>
        <v>-3.3408800760905244E-2</v>
      </c>
      <c r="N18" s="5">
        <f t="shared" si="2"/>
        <v>1.0234274261206944</v>
      </c>
      <c r="O18" s="3"/>
      <c r="P18" s="16"/>
    </row>
    <row r="19" spans="1:16" x14ac:dyDescent="0.25">
      <c r="A19" s="2" t="s">
        <v>14</v>
      </c>
      <c r="B19" s="2" t="s">
        <v>12</v>
      </c>
      <c r="C19" s="2" t="s">
        <v>23</v>
      </c>
      <c r="D19" s="6">
        <v>3.8354911804199219</v>
      </c>
      <c r="F19" s="2" t="s">
        <v>48</v>
      </c>
      <c r="G19" s="1" t="s">
        <v>14</v>
      </c>
      <c r="H19" s="1" t="s">
        <v>27</v>
      </c>
      <c r="I19" s="1" t="s">
        <v>24</v>
      </c>
      <c r="J19" s="1" t="s">
        <v>12</v>
      </c>
      <c r="K19" s="4">
        <f t="shared" si="5"/>
        <v>4.3960405985514326</v>
      </c>
      <c r="L19" s="4">
        <f t="array" ref="L19">STDEV(IF($C$2:$C$73=$I19,IF($A$2:$A$73=$G19,$D$2:$D$73,"NA"),"NA"))</f>
        <v>2.3663045918410931E-2</v>
      </c>
      <c r="M19" s="4">
        <f t="shared" si="4"/>
        <v>-5.4893811543782256E-2</v>
      </c>
      <c r="N19" s="5">
        <f t="shared" si="2"/>
        <v>1.0387826416882733</v>
      </c>
      <c r="O19" s="3"/>
      <c r="P19" s="16"/>
    </row>
    <row r="20" spans="1:16" x14ac:dyDescent="0.25">
      <c r="A20" s="2" t="s">
        <v>15</v>
      </c>
      <c r="B20" s="2" t="s">
        <v>12</v>
      </c>
      <c r="C20" s="2" t="s">
        <v>23</v>
      </c>
      <c r="D20" s="6">
        <v>4.4846515655517578</v>
      </c>
      <c r="F20" s="2" t="s">
        <v>49</v>
      </c>
      <c r="G20" s="7" t="s">
        <v>15</v>
      </c>
      <c r="H20" s="7" t="s">
        <v>28</v>
      </c>
      <c r="I20" s="7" t="s">
        <v>24</v>
      </c>
      <c r="J20" s="7" t="s">
        <v>8</v>
      </c>
      <c r="K20" s="8">
        <f t="shared" si="5"/>
        <v>5.4663925170898438</v>
      </c>
      <c r="L20" s="8">
        <f t="array" ref="L20">STDEV(IF($C$2:$C$73=$I20,IF($A$2:$A$73=$G20,$D$2:$D$73,"NA"),"NA"))</f>
        <v>1.8634113135261667E-2</v>
      </c>
      <c r="M20" s="8">
        <f t="shared" si="4"/>
        <v>1.0154581069946289</v>
      </c>
      <c r="N20" s="9">
        <f>2^-(M20)</f>
        <v>0.49467122755534471</v>
      </c>
      <c r="O20" s="3"/>
      <c r="P20" s="16"/>
    </row>
    <row r="21" spans="1:16" x14ac:dyDescent="0.25">
      <c r="A21" s="2" t="s">
        <v>15</v>
      </c>
      <c r="B21" s="2" t="s">
        <v>8</v>
      </c>
      <c r="C21" s="2" t="s">
        <v>23</v>
      </c>
      <c r="D21" s="6">
        <v>4.4678001403808594</v>
      </c>
      <c r="F21" s="2" t="s">
        <v>50</v>
      </c>
      <c r="G21" s="7" t="s">
        <v>16</v>
      </c>
      <c r="H21" s="7" t="s">
        <v>28</v>
      </c>
      <c r="I21" s="7" t="s">
        <v>24</v>
      </c>
      <c r="J21" s="7" t="s">
        <v>8</v>
      </c>
      <c r="K21" s="8">
        <f t="shared" si="5"/>
        <v>5.4650719960530596</v>
      </c>
      <c r="L21" s="8">
        <f t="array" ref="L21">STDEV(IF($C$2:$C$73=$I21,IF($A$2:$A$73=$G21,$D$2:$D$73,"NA"),"NA"))</f>
        <v>9.9581613287209898E-3</v>
      </c>
      <c r="M21" s="8">
        <f t="shared" si="4"/>
        <v>1.0141375859578448</v>
      </c>
      <c r="N21" s="9">
        <f t="shared" ref="N21:N25" si="6">2^-(M21)</f>
        <v>0.49512421504603737</v>
      </c>
      <c r="O21" s="3"/>
      <c r="P21" s="16"/>
    </row>
    <row r="22" spans="1:16" x14ac:dyDescent="0.25">
      <c r="A22" s="2" t="s">
        <v>15</v>
      </c>
      <c r="B22" s="2" t="s">
        <v>8</v>
      </c>
      <c r="C22" s="2" t="s">
        <v>23</v>
      </c>
      <c r="D22" s="6">
        <v>4.4338722229003906</v>
      </c>
      <c r="F22" s="2" t="s">
        <v>51</v>
      </c>
      <c r="G22" s="7" t="s">
        <v>17</v>
      </c>
      <c r="H22" s="7" t="s">
        <v>28</v>
      </c>
      <c r="I22" s="7" t="s">
        <v>24</v>
      </c>
      <c r="J22" s="7" t="s">
        <v>8</v>
      </c>
      <c r="K22" s="8">
        <f t="shared" si="5"/>
        <v>5.5364964803059893</v>
      </c>
      <c r="L22" s="8">
        <f t="array" ref="L22">STDEV(IF($C$2:$C$73=$I22,IF($A$2:$A$73=$G22,$D$2:$D$73,"NA"),"NA"))</f>
        <v>5.0771328881292918E-2</v>
      </c>
      <c r="M22" s="8">
        <f t="shared" si="4"/>
        <v>1.0855620702107744</v>
      </c>
      <c r="N22" s="9">
        <f t="shared" si="6"/>
        <v>0.47120865053644284</v>
      </c>
      <c r="O22" s="3"/>
      <c r="P22" s="16"/>
    </row>
    <row r="23" spans="1:16" x14ac:dyDescent="0.25">
      <c r="A23" s="2" t="s">
        <v>16</v>
      </c>
      <c r="B23" s="2" t="s">
        <v>8</v>
      </c>
      <c r="C23" s="2" t="s">
        <v>23</v>
      </c>
      <c r="D23" s="6">
        <v>4.4301280975341797</v>
      </c>
      <c r="F23" s="2" t="s">
        <v>52</v>
      </c>
      <c r="G23" s="7" t="s">
        <v>18</v>
      </c>
      <c r="H23" s="7" t="s">
        <v>28</v>
      </c>
      <c r="I23" s="7" t="s">
        <v>24</v>
      </c>
      <c r="J23" s="7" t="s">
        <v>12</v>
      </c>
      <c r="K23" s="8">
        <f t="shared" si="5"/>
        <v>5.2987836201985674</v>
      </c>
      <c r="L23" s="8">
        <f t="array" ref="L23">STDEV(IF($C$2:$C$73=$I23,IF($A$2:$A$73=$G23,$D$2:$D$73,"NA"),"NA"))</f>
        <v>1.757520851112564E-2</v>
      </c>
      <c r="M23" s="8">
        <f t="shared" si="4"/>
        <v>0.84784921010335257</v>
      </c>
      <c r="N23" s="9">
        <f t="shared" si="6"/>
        <v>0.555612433677523</v>
      </c>
      <c r="O23" s="3"/>
      <c r="P23" s="16"/>
    </row>
    <row r="24" spans="1:16" x14ac:dyDescent="0.25">
      <c r="A24" s="2" t="s">
        <v>16</v>
      </c>
      <c r="B24" s="2" t="s">
        <v>8</v>
      </c>
      <c r="C24" s="2" t="s">
        <v>23</v>
      </c>
      <c r="D24" s="6">
        <v>4.4288177490234375</v>
      </c>
      <c r="F24" s="2" t="s">
        <v>53</v>
      </c>
      <c r="G24" s="7" t="s">
        <v>19</v>
      </c>
      <c r="H24" s="7" t="s">
        <v>28</v>
      </c>
      <c r="I24" s="7" t="s">
        <v>24</v>
      </c>
      <c r="J24" s="7" t="s">
        <v>12</v>
      </c>
      <c r="K24" s="8">
        <f t="shared" si="5"/>
        <v>5.218007405598958</v>
      </c>
      <c r="L24" s="8">
        <f t="array" ref="L24">STDEV(IF($C$2:$C$73=$I24,IF($A$2:$A$73=$G24,$D$2:$D$73,"NA"),"NA"))</f>
        <v>2.3296186011249553E-2</v>
      </c>
      <c r="M24" s="8">
        <f t="shared" si="4"/>
        <v>0.76707299550374319</v>
      </c>
      <c r="N24" s="9">
        <f t="shared" si="6"/>
        <v>0.58760843245268923</v>
      </c>
      <c r="O24" s="3"/>
      <c r="P24" s="16"/>
    </row>
    <row r="25" spans="1:16" x14ac:dyDescent="0.25">
      <c r="A25" s="2" t="s">
        <v>16</v>
      </c>
      <c r="B25" s="2" t="s">
        <v>8</v>
      </c>
      <c r="C25" s="2" t="s">
        <v>23</v>
      </c>
      <c r="D25" s="6">
        <v>4.4281558990478516</v>
      </c>
      <c r="F25" s="2" t="s">
        <v>54</v>
      </c>
      <c r="G25" s="7" t="s">
        <v>20</v>
      </c>
      <c r="H25" s="7" t="s">
        <v>28</v>
      </c>
      <c r="I25" s="7" t="s">
        <v>24</v>
      </c>
      <c r="J25" s="7" t="s">
        <v>12</v>
      </c>
      <c r="K25" s="8">
        <f t="shared" si="5"/>
        <v>5.4109973907470703</v>
      </c>
      <c r="L25" s="8">
        <f t="array" ref="L25">STDEV(IF($C$2:$C$73=$I25,IF($A$2:$A$73=$G25,$D$2:$D$73,"NA"),"NA"))</f>
        <v>1.7176149309828095E-2</v>
      </c>
      <c r="M25" s="8">
        <f t="shared" si="4"/>
        <v>0.96006298065185547</v>
      </c>
      <c r="N25" s="9">
        <f t="shared" si="6"/>
        <v>0.51403447273462444</v>
      </c>
      <c r="O25" s="3"/>
      <c r="P25" s="16"/>
    </row>
    <row r="26" spans="1:16" x14ac:dyDescent="0.25">
      <c r="A26" s="2" t="s">
        <v>17</v>
      </c>
      <c r="B26" s="2" t="s">
        <v>8</v>
      </c>
      <c r="C26" s="2" t="s">
        <v>23</v>
      </c>
      <c r="D26" s="6">
        <v>3.8653564453125</v>
      </c>
    </row>
    <row r="27" spans="1:16" x14ac:dyDescent="0.25">
      <c r="A27" s="2" t="s">
        <v>17</v>
      </c>
      <c r="B27" s="2" t="s">
        <v>8</v>
      </c>
      <c r="C27" s="2" t="s">
        <v>23</v>
      </c>
      <c r="D27" s="6">
        <v>3.87896728515625</v>
      </c>
    </row>
    <row r="28" spans="1:16" x14ac:dyDescent="0.25">
      <c r="A28" s="2" t="s">
        <v>17</v>
      </c>
      <c r="B28" s="2" t="s">
        <v>8</v>
      </c>
      <c r="C28" s="2" t="s">
        <v>23</v>
      </c>
      <c r="D28" s="6">
        <v>3.8279609680175781</v>
      </c>
    </row>
    <row r="29" spans="1:16" x14ac:dyDescent="0.25">
      <c r="A29" s="2" t="s">
        <v>18</v>
      </c>
      <c r="B29" s="2" t="s">
        <v>8</v>
      </c>
      <c r="C29" s="2" t="s">
        <v>23</v>
      </c>
      <c r="D29" s="6">
        <v>4.2386531829833984</v>
      </c>
    </row>
    <row r="30" spans="1:16" x14ac:dyDescent="0.25">
      <c r="A30" s="2" t="s">
        <v>18</v>
      </c>
      <c r="B30" s="2" t="s">
        <v>12</v>
      </c>
      <c r="C30" s="2" t="s">
        <v>23</v>
      </c>
      <c r="D30" s="6">
        <v>4.2234630584716797</v>
      </c>
    </row>
    <row r="31" spans="1:16" x14ac:dyDescent="0.25">
      <c r="A31" s="2" t="s">
        <v>18</v>
      </c>
      <c r="B31" s="2" t="s">
        <v>12</v>
      </c>
      <c r="C31" s="2" t="s">
        <v>23</v>
      </c>
      <c r="D31" s="6">
        <v>4.2386684417724609</v>
      </c>
    </row>
    <row r="32" spans="1:16" x14ac:dyDescent="0.25">
      <c r="A32" s="2" t="s">
        <v>19</v>
      </c>
      <c r="B32" s="2" t="s">
        <v>12</v>
      </c>
      <c r="C32" s="2" t="s">
        <v>23</v>
      </c>
      <c r="D32" s="6">
        <v>4.1617546081542969</v>
      </c>
    </row>
    <row r="33" spans="1:16" x14ac:dyDescent="0.25">
      <c r="A33" s="2" t="s">
        <v>19</v>
      </c>
      <c r="B33" s="2" t="s">
        <v>12</v>
      </c>
      <c r="C33" s="2" t="s">
        <v>23</v>
      </c>
      <c r="D33" s="6">
        <v>4.1536731719970703</v>
      </c>
    </row>
    <row r="34" spans="1:16" x14ac:dyDescent="0.25">
      <c r="A34" s="2" t="s">
        <v>19</v>
      </c>
      <c r="B34" s="2" t="s">
        <v>12</v>
      </c>
      <c r="C34" s="2" t="s">
        <v>23</v>
      </c>
      <c r="D34" s="6">
        <v>4.1320075988769531</v>
      </c>
    </row>
    <row r="35" spans="1:16" x14ac:dyDescent="0.25">
      <c r="A35" s="2" t="s">
        <v>20</v>
      </c>
      <c r="B35" s="2" t="s">
        <v>12</v>
      </c>
      <c r="C35" s="2" t="s">
        <v>23</v>
      </c>
      <c r="D35" s="6">
        <v>4.2458171844482422</v>
      </c>
    </row>
    <row r="36" spans="1:16" x14ac:dyDescent="0.25">
      <c r="A36" s="2" t="s">
        <v>20</v>
      </c>
      <c r="B36" s="2" t="s">
        <v>12</v>
      </c>
      <c r="C36" s="2" t="s">
        <v>23</v>
      </c>
      <c r="D36" s="6">
        <v>4.2836208343505859</v>
      </c>
    </row>
    <row r="37" spans="1:16" x14ac:dyDescent="0.25">
      <c r="A37" s="2" t="s">
        <v>20</v>
      </c>
      <c r="B37" s="2" t="s">
        <v>12</v>
      </c>
      <c r="C37" s="2" t="s">
        <v>23</v>
      </c>
      <c r="D37" s="6">
        <v>4.2704448699951172</v>
      </c>
    </row>
    <row r="38" spans="1:16" x14ac:dyDescent="0.25">
      <c r="A38" s="2" t="s">
        <v>7</v>
      </c>
      <c r="B38" s="2" t="s">
        <v>8</v>
      </c>
      <c r="C38" s="1" t="s">
        <v>24</v>
      </c>
      <c r="D38" s="6">
        <v>4.4899959564208984</v>
      </c>
    </row>
    <row r="39" spans="1:16" x14ac:dyDescent="0.25">
      <c r="A39" s="2" t="s">
        <v>7</v>
      </c>
      <c r="B39" s="2" t="s">
        <v>8</v>
      </c>
      <c r="C39" s="1" t="s">
        <v>24</v>
      </c>
      <c r="D39" s="6">
        <v>4.5248928070068359</v>
      </c>
    </row>
    <row r="40" spans="1:16" x14ac:dyDescent="0.25">
      <c r="A40" s="2" t="s">
        <v>7</v>
      </c>
      <c r="B40" s="2" t="s">
        <v>8</v>
      </c>
      <c r="C40" s="1" t="s">
        <v>24</v>
      </c>
      <c r="D40" s="6">
        <v>4.5851402282714844</v>
      </c>
      <c r="P40" t="s">
        <v>21</v>
      </c>
    </row>
    <row r="41" spans="1:16" x14ac:dyDescent="0.25">
      <c r="A41" s="2" t="s">
        <v>9</v>
      </c>
      <c r="B41" s="2" t="s">
        <v>8</v>
      </c>
      <c r="C41" s="1" t="s">
        <v>24</v>
      </c>
      <c r="D41" s="6">
        <v>4.4195709228515625</v>
      </c>
      <c r="P41" s="3"/>
    </row>
    <row r="42" spans="1:16" x14ac:dyDescent="0.25">
      <c r="A42" s="2" t="s">
        <v>9</v>
      </c>
      <c r="B42" s="2" t="s">
        <v>8</v>
      </c>
      <c r="C42" s="1" t="s">
        <v>24</v>
      </c>
      <c r="D42" s="6">
        <v>4.4354763031005859</v>
      </c>
    </row>
    <row r="43" spans="1:16" x14ac:dyDescent="0.25">
      <c r="A43" s="2" t="s">
        <v>9</v>
      </c>
      <c r="B43" s="2" t="s">
        <v>8</v>
      </c>
      <c r="C43" s="1" t="s">
        <v>24</v>
      </c>
      <c r="D43" s="6">
        <v>4.4537124633789063</v>
      </c>
      <c r="P43" s="3"/>
    </row>
    <row r="44" spans="1:16" x14ac:dyDescent="0.25">
      <c r="A44" s="2" t="s">
        <v>10</v>
      </c>
      <c r="B44" s="2" t="s">
        <v>8</v>
      </c>
      <c r="C44" s="1" t="s">
        <v>24</v>
      </c>
      <c r="D44" s="6">
        <v>4.4079875946044922</v>
      </c>
    </row>
    <row r="45" spans="1:16" x14ac:dyDescent="0.25">
      <c r="A45" s="2" t="s">
        <v>10</v>
      </c>
      <c r="B45" s="2" t="s">
        <v>8</v>
      </c>
      <c r="C45" s="1" t="s">
        <v>24</v>
      </c>
      <c r="D45" s="6">
        <v>4.3711795806884766</v>
      </c>
      <c r="P45" s="3"/>
    </row>
    <row r="46" spans="1:16" x14ac:dyDescent="0.25">
      <c r="A46" s="2" t="s">
        <v>10</v>
      </c>
      <c r="B46" s="2" t="s">
        <v>8</v>
      </c>
      <c r="C46" s="1" t="s">
        <v>24</v>
      </c>
      <c r="D46" s="6">
        <v>4.4032306671142578</v>
      </c>
    </row>
    <row r="47" spans="1:16" x14ac:dyDescent="0.25">
      <c r="A47" s="2" t="s">
        <v>11</v>
      </c>
      <c r="B47" s="2" t="s">
        <v>12</v>
      </c>
      <c r="C47" s="1" t="s">
        <v>24</v>
      </c>
      <c r="D47" s="6">
        <v>4.54058837890625</v>
      </c>
      <c r="P47" s="3"/>
    </row>
    <row r="48" spans="1:16" x14ac:dyDescent="0.25">
      <c r="A48" s="2" t="s">
        <v>11</v>
      </c>
      <c r="B48" s="2" t="s">
        <v>12</v>
      </c>
      <c r="C48" s="1" t="s">
        <v>24</v>
      </c>
      <c r="D48" s="6">
        <v>4.5190086364746094</v>
      </c>
    </row>
    <row r="49" spans="1:16" x14ac:dyDescent="0.25">
      <c r="A49" s="2" t="s">
        <v>11</v>
      </c>
      <c r="B49" s="2" t="s">
        <v>12</v>
      </c>
      <c r="C49" s="1" t="s">
        <v>24</v>
      </c>
      <c r="D49" s="6">
        <v>4.5253372192382813</v>
      </c>
      <c r="P49" s="3"/>
    </row>
    <row r="50" spans="1:16" x14ac:dyDescent="0.25">
      <c r="A50" s="2" t="s">
        <v>13</v>
      </c>
      <c r="B50" s="2" t="s">
        <v>12</v>
      </c>
      <c r="C50" s="1" t="s">
        <v>24</v>
      </c>
      <c r="D50" s="6">
        <v>4.3969650268554688</v>
      </c>
    </row>
    <row r="51" spans="1:16" x14ac:dyDescent="0.25">
      <c r="A51" s="2" t="s">
        <v>13</v>
      </c>
      <c r="B51" s="2" t="s">
        <v>12</v>
      </c>
      <c r="C51" s="1" t="s">
        <v>24</v>
      </c>
      <c r="D51" s="6">
        <v>4.4001235961914063</v>
      </c>
      <c r="P51" s="3"/>
    </row>
    <row r="52" spans="1:16" x14ac:dyDescent="0.25">
      <c r="A52" s="2" t="s">
        <v>13</v>
      </c>
      <c r="B52" s="2" t="s">
        <v>12</v>
      </c>
      <c r="C52" s="1" t="s">
        <v>24</v>
      </c>
      <c r="D52" s="6">
        <v>4.4554882049560547</v>
      </c>
    </row>
    <row r="53" spans="1:16" x14ac:dyDescent="0.25">
      <c r="A53" s="2" t="s">
        <v>14</v>
      </c>
      <c r="B53" s="2" t="s">
        <v>12</v>
      </c>
      <c r="C53" s="1" t="s">
        <v>24</v>
      </c>
      <c r="D53" s="6">
        <v>4.4101123809814453</v>
      </c>
      <c r="P53" s="3"/>
    </row>
    <row r="54" spans="1:16" x14ac:dyDescent="0.25">
      <c r="A54" s="2" t="s">
        <v>14</v>
      </c>
      <c r="B54" s="2" t="s">
        <v>12</v>
      </c>
      <c r="C54" s="1" t="s">
        <v>24</v>
      </c>
      <c r="D54" s="6">
        <v>4.3687210083007813</v>
      </c>
    </row>
    <row r="55" spans="1:16" x14ac:dyDescent="0.25">
      <c r="A55" s="2" t="s">
        <v>14</v>
      </c>
      <c r="B55" s="2" t="s">
        <v>12</v>
      </c>
      <c r="C55" s="1" t="s">
        <v>24</v>
      </c>
      <c r="D55" s="6">
        <v>4.4092884063720703</v>
      </c>
      <c r="P55" s="3"/>
    </row>
    <row r="56" spans="1:16" x14ac:dyDescent="0.25">
      <c r="A56" s="2" t="s">
        <v>15</v>
      </c>
      <c r="B56" s="2" t="s">
        <v>12</v>
      </c>
      <c r="C56" s="1" t="s">
        <v>24</v>
      </c>
      <c r="D56" s="6">
        <v>5.4556598663330078</v>
      </c>
    </row>
    <row r="57" spans="1:16" x14ac:dyDescent="0.25">
      <c r="A57" s="2" t="s">
        <v>15</v>
      </c>
      <c r="B57" s="2" t="s">
        <v>8</v>
      </c>
      <c r="C57" s="1" t="s">
        <v>24</v>
      </c>
      <c r="D57" s="6">
        <v>5.4556083679199219</v>
      </c>
      <c r="P57" s="3"/>
    </row>
    <row r="58" spans="1:16" x14ac:dyDescent="0.25">
      <c r="A58" s="2" t="s">
        <v>15</v>
      </c>
      <c r="B58" s="2" t="s">
        <v>8</v>
      </c>
      <c r="C58" s="1" t="s">
        <v>24</v>
      </c>
      <c r="D58" s="6">
        <v>5.4879093170166016</v>
      </c>
    </row>
    <row r="59" spans="1:16" x14ac:dyDescent="0.25">
      <c r="A59" s="2" t="s">
        <v>16</v>
      </c>
      <c r="B59" s="2" t="s">
        <v>8</v>
      </c>
      <c r="C59" s="1" t="s">
        <v>24</v>
      </c>
      <c r="D59" s="6">
        <v>5.4760990142822266</v>
      </c>
      <c r="P59" s="3"/>
    </row>
    <row r="60" spans="1:16" x14ac:dyDescent="0.25">
      <c r="A60" s="2" t="s">
        <v>16</v>
      </c>
      <c r="B60" s="2" t="s">
        <v>8</v>
      </c>
      <c r="C60" s="1" t="s">
        <v>24</v>
      </c>
      <c r="D60" s="6">
        <v>5.4567356109619141</v>
      </c>
    </row>
    <row r="61" spans="1:16" x14ac:dyDescent="0.25">
      <c r="A61" s="2" t="s">
        <v>16</v>
      </c>
      <c r="B61" s="2" t="s">
        <v>8</v>
      </c>
      <c r="C61" s="1" t="s">
        <v>24</v>
      </c>
      <c r="D61" s="6">
        <v>5.4623813629150391</v>
      </c>
      <c r="P61" s="3"/>
    </row>
    <row r="62" spans="1:16" x14ac:dyDescent="0.25">
      <c r="A62" s="2" t="s">
        <v>17</v>
      </c>
      <c r="B62" s="2" t="s">
        <v>8</v>
      </c>
      <c r="C62" s="1" t="s">
        <v>24</v>
      </c>
      <c r="D62" s="6">
        <v>5.5082263946533203</v>
      </c>
    </row>
    <row r="63" spans="1:16" x14ac:dyDescent="0.25">
      <c r="A63" s="2" t="s">
        <v>17</v>
      </c>
      <c r="B63" s="2" t="s">
        <v>8</v>
      </c>
      <c r="C63" s="1" t="s">
        <v>24</v>
      </c>
      <c r="D63" s="6">
        <v>5.5951099395751953</v>
      </c>
      <c r="M63" s="3"/>
    </row>
    <row r="64" spans="1:16" x14ac:dyDescent="0.25">
      <c r="A64" s="2" t="s">
        <v>17</v>
      </c>
      <c r="B64" s="2" t="s">
        <v>8</v>
      </c>
      <c r="C64" s="1" t="s">
        <v>24</v>
      </c>
      <c r="D64" s="6">
        <v>5.5061531066894531</v>
      </c>
    </row>
    <row r="65" spans="1:16" x14ac:dyDescent="0.25">
      <c r="A65" s="2" t="s">
        <v>18</v>
      </c>
      <c r="B65" s="2" t="s">
        <v>8</v>
      </c>
      <c r="C65" s="1" t="s">
        <v>24</v>
      </c>
      <c r="D65" s="6">
        <v>5.3160533905029297</v>
      </c>
      <c r="P65" s="3"/>
    </row>
    <row r="66" spans="1:16" x14ac:dyDescent="0.25">
      <c r="A66" s="2" t="s">
        <v>18</v>
      </c>
      <c r="B66" s="2" t="s">
        <v>12</v>
      </c>
      <c r="C66" s="1" t="s">
        <v>24</v>
      </c>
      <c r="D66" s="6">
        <v>5.2993793487548828</v>
      </c>
    </row>
    <row r="67" spans="1:16" x14ac:dyDescent="0.25">
      <c r="A67" s="2" t="s">
        <v>18</v>
      </c>
      <c r="B67" s="2" t="s">
        <v>12</v>
      </c>
      <c r="C67" s="1" t="s">
        <v>24</v>
      </c>
      <c r="D67" s="6">
        <v>5.2809181213378906</v>
      </c>
      <c r="P67" s="3"/>
    </row>
    <row r="68" spans="1:16" x14ac:dyDescent="0.25">
      <c r="A68" s="2" t="s">
        <v>19</v>
      </c>
      <c r="B68" s="2" t="s">
        <v>12</v>
      </c>
      <c r="C68" s="1" t="s">
        <v>24</v>
      </c>
      <c r="D68" s="6">
        <v>5.2433681488037109</v>
      </c>
    </row>
    <row r="69" spans="1:16" x14ac:dyDescent="0.25">
      <c r="A69" s="2" t="s">
        <v>19</v>
      </c>
      <c r="B69" s="2" t="s">
        <v>12</v>
      </c>
      <c r="C69" s="1" t="s">
        <v>24</v>
      </c>
      <c r="D69" s="6">
        <v>5.2130947113037109</v>
      </c>
      <c r="P69" s="3"/>
    </row>
    <row r="70" spans="1:16" x14ac:dyDescent="0.25">
      <c r="A70" s="2" t="s">
        <v>19</v>
      </c>
      <c r="B70" s="2" t="s">
        <v>12</v>
      </c>
      <c r="C70" s="1" t="s">
        <v>24</v>
      </c>
      <c r="D70" s="6">
        <v>5.1975593566894531</v>
      </c>
    </row>
    <row r="71" spans="1:16" x14ac:dyDescent="0.25">
      <c r="A71" s="2" t="s">
        <v>20</v>
      </c>
      <c r="B71" s="2" t="s">
        <v>12</v>
      </c>
      <c r="C71" s="1" t="s">
        <v>24</v>
      </c>
      <c r="D71" s="6">
        <v>5.4163703918457031</v>
      </c>
      <c r="P71" s="3"/>
    </row>
    <row r="72" spans="1:16" x14ac:dyDescent="0.25">
      <c r="A72" s="2" t="s">
        <v>20</v>
      </c>
      <c r="B72" s="2" t="s">
        <v>12</v>
      </c>
      <c r="C72" s="1" t="s">
        <v>24</v>
      </c>
      <c r="D72" s="6">
        <v>5.4248447418212891</v>
      </c>
    </row>
    <row r="73" spans="1:16" x14ac:dyDescent="0.25">
      <c r="A73" s="2" t="s">
        <v>20</v>
      </c>
      <c r="B73" s="2" t="s">
        <v>12</v>
      </c>
      <c r="C73" s="1" t="s">
        <v>24</v>
      </c>
      <c r="D73" s="6">
        <v>5.3917770385742188</v>
      </c>
      <c r="P73" s="3"/>
    </row>
    <row r="75" spans="1:16" x14ac:dyDescent="0.25">
      <c r="P75" s="3"/>
    </row>
    <row r="77" spans="1:16" x14ac:dyDescent="0.25">
      <c r="P77" s="3"/>
    </row>
    <row r="79" spans="1:16" x14ac:dyDescent="0.25">
      <c r="P79" s="3"/>
    </row>
    <row r="81" spans="16:16" x14ac:dyDescent="0.25">
      <c r="P81" s="3"/>
    </row>
    <row r="83" spans="16:16" x14ac:dyDescent="0.25">
      <c r="P83" s="3"/>
    </row>
    <row r="85" spans="16:16" x14ac:dyDescent="0.25">
      <c r="P85" s="3"/>
    </row>
    <row r="87" spans="16:16" x14ac:dyDescent="0.25">
      <c r="P87" s="3"/>
    </row>
    <row r="89" spans="16:16" x14ac:dyDescent="0.25">
      <c r="P89" s="3"/>
    </row>
  </sheetData>
  <pageMargins left="0.7" right="0.7" top="0.75" bottom="0.75" header="0.3" footer="0.3"/>
  <pageSetup paperSize="261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R145"/>
  <sheetViews>
    <sheetView tabSelected="1" topLeftCell="A46" zoomScale="85" zoomScaleNormal="85" workbookViewId="0">
      <selection activeCell="K22" sqref="K22"/>
    </sheetView>
  </sheetViews>
  <sheetFormatPr defaultRowHeight="15" x14ac:dyDescent="0.25"/>
  <cols>
    <col min="1" max="1" width="7.28515625" bestFit="1" customWidth="1"/>
    <col min="2" max="2" width="18.28515625" bestFit="1" customWidth="1"/>
    <col min="3" max="3" width="25.5703125" bestFit="1" customWidth="1"/>
    <col min="4" max="4" width="7.28515625" bestFit="1" customWidth="1"/>
    <col min="5" max="5" width="19" bestFit="1" customWidth="1"/>
    <col min="7" max="7" width="9.7109375" bestFit="1" customWidth="1"/>
    <col min="8" max="8" width="18.28515625" bestFit="1" customWidth="1"/>
    <col min="9" max="9" width="9.7109375" customWidth="1"/>
    <col min="10" max="10" width="17" bestFit="1" customWidth="1"/>
    <col min="11" max="11" width="17.7109375" bestFit="1" customWidth="1"/>
    <col min="12" max="12" width="11.85546875" bestFit="1" customWidth="1"/>
    <col min="13" max="13" width="12.42578125" bestFit="1" customWidth="1"/>
    <col min="15" max="15" width="9.7109375" bestFit="1" customWidth="1"/>
    <col min="16" max="16" width="18.28515625" bestFit="1" customWidth="1"/>
    <col min="17" max="17" width="17" bestFit="1" customWidth="1"/>
    <col min="18" max="18" width="13.42578125" bestFit="1" customWidth="1"/>
  </cols>
  <sheetData>
    <row r="1" spans="1:18" x14ac:dyDescent="0.25">
      <c r="A1" s="2" t="s">
        <v>29</v>
      </c>
      <c r="B1" s="2" t="s">
        <v>25</v>
      </c>
      <c r="C1" s="2" t="s">
        <v>30</v>
      </c>
      <c r="D1" s="2" t="s">
        <v>31</v>
      </c>
      <c r="E1" s="2" t="s">
        <v>32</v>
      </c>
      <c r="G1" s="2" t="s">
        <v>29</v>
      </c>
      <c r="H1" s="2" t="s">
        <v>25</v>
      </c>
      <c r="I1" s="2" t="s">
        <v>26</v>
      </c>
      <c r="J1" s="2" t="s">
        <v>33</v>
      </c>
      <c r="K1" s="2" t="s">
        <v>34</v>
      </c>
      <c r="L1" s="2" t="s">
        <v>35</v>
      </c>
      <c r="M1" s="2" t="s">
        <v>36</v>
      </c>
      <c r="O1" s="2" t="s">
        <v>26</v>
      </c>
      <c r="P1" s="2" t="s">
        <v>25</v>
      </c>
      <c r="Q1" s="2" t="s">
        <v>33</v>
      </c>
      <c r="R1" s="2" t="s">
        <v>37</v>
      </c>
    </row>
    <row r="2" spans="1:18" x14ac:dyDescent="0.25">
      <c r="A2" s="2" t="s">
        <v>56</v>
      </c>
      <c r="B2" s="2" t="s">
        <v>23</v>
      </c>
      <c r="C2" s="2">
        <v>1</v>
      </c>
      <c r="D2" s="17" t="s">
        <v>38</v>
      </c>
      <c r="E2" s="6">
        <v>20.719839096069336</v>
      </c>
      <c r="G2" s="2" t="s">
        <v>56</v>
      </c>
      <c r="H2" s="2" t="s">
        <v>23</v>
      </c>
      <c r="I2" s="2" t="s">
        <v>27</v>
      </c>
      <c r="J2" s="18">
        <f>AVERAGEIFS($E$2:$E$145,$A$2:$A$145,$G2,$D$2:$D$145,"Kcnq2",$B$2:$B$145,$H2)</f>
        <v>24.726168314615887</v>
      </c>
      <c r="K2" s="18">
        <f>AVERAGEIFS($E$2:$E$145,$A$2:$A$145,$G2,$D$2:$D$145,"Gapdh",$B$2:$B$145,$H2)</f>
        <v>20.728757222493488</v>
      </c>
      <c r="L2" s="18">
        <f t="array" ref="L2">STDEV(IF($A$2:$A$145=$G2,IF($D$2:$D$145="Kcnq2",IF($B$2:$B$145="Non-Allele Specific",$E$2:$E$145,"NA"),"NA"),"NA"))</f>
        <v>0.13108097878026714</v>
      </c>
      <c r="M2" s="18">
        <f t="array" ref="M2">STDEV(IF($A$2:$A$168=$G2,IF($D$2:$D$168="Gapdh",IF($B$2:$B$145="Non-Allele Specific",$E$2:$E$145,"NA"),"NA"),"NA"))</f>
        <v>0.11673469293476159</v>
      </c>
      <c r="O2" s="2" t="s">
        <v>27</v>
      </c>
      <c r="P2" s="2" t="s">
        <v>23</v>
      </c>
      <c r="Q2" s="18">
        <f>AVERAGEIFS($J$2:$J$25,$I$2:$I$25,$O2,$H$2:$H$25,$P2)</f>
        <v>24.33796204460992</v>
      </c>
      <c r="R2" s="18">
        <f t="array" ref="R2">STDEV(IF($I$2:$I$25=$O2,IF($H$2:$H$25=$P2,$J$2:$J$25,"NA"),"NA"))/SQRT(6)</f>
        <v>0.14456407539415994</v>
      </c>
    </row>
    <row r="3" spans="1:18" x14ac:dyDescent="0.25">
      <c r="A3" s="2" t="s">
        <v>56</v>
      </c>
      <c r="B3" s="2" t="s">
        <v>23</v>
      </c>
      <c r="C3" s="2">
        <v>2</v>
      </c>
      <c r="D3" s="17" t="s">
        <v>39</v>
      </c>
      <c r="E3" s="6">
        <v>24.710596084594727</v>
      </c>
      <c r="G3" s="2" t="s">
        <v>57</v>
      </c>
      <c r="H3" s="2" t="s">
        <v>23</v>
      </c>
      <c r="I3" s="2" t="s">
        <v>27</v>
      </c>
      <c r="J3" s="18">
        <f t="shared" ref="J3:J25" si="0">AVERAGEIFS($E$2:$E$145,$A$2:$A$145,$G3,$D$2:$D$145,"Kcnq2",$B$2:$B$145,$H3)</f>
        <v>24.008111317952473</v>
      </c>
      <c r="K3" s="18">
        <f t="shared" ref="K3:K25" si="1">AVERAGEIFS($E$2:$E$145,$A$2:$A$145,$G3,$D$2:$D$145,"Gapdh",$B$2:$B$145,$H3)</f>
        <v>20.051315307617188</v>
      </c>
      <c r="L3" s="18">
        <f t="array" ref="L3">STDEV(IF($A$2:$A$145=$G3,IF($D$2:$D$145="Kcnq2",IF($B$2:$B$145="Non-Allele Specific",$E$2:$E$145,"NA"),"NA"),"NA"))</f>
        <v>2.8392027077078819E-2</v>
      </c>
      <c r="M3" s="18">
        <f t="array" ref="M3">STDEV(IF($A$2:$A$168=$G3,IF($D$2:$D$168="Gapdh",IF($B$2:$B$145="Non-Allele Specific",$E$2:$E$145,"NA"),"NA"),"NA"))</f>
        <v>3.7295001484417487E-2</v>
      </c>
      <c r="O3" s="2" t="s">
        <v>28</v>
      </c>
      <c r="P3" s="2" t="s">
        <v>23</v>
      </c>
      <c r="Q3" s="18">
        <f>AVERAGEIFS($J$2:$J$25,$I$2:$I$25,$O3,$H$2:$H$25,$P3)</f>
        <v>24.326711336771648</v>
      </c>
      <c r="R3" s="18">
        <f t="array" ref="R3">STDEV(IF($I$2:$I$25=$O3,IF($H$2:$H$25=$P3,$J$2:$J$25,"NA"),"NA"))/SQRT(6)</f>
        <v>0.11328203161908136</v>
      </c>
    </row>
    <row r="4" spans="1:18" x14ac:dyDescent="0.25">
      <c r="A4" s="2" t="s">
        <v>56</v>
      </c>
      <c r="B4" s="2" t="s">
        <v>23</v>
      </c>
      <c r="C4" s="2">
        <v>3</v>
      </c>
      <c r="D4" s="17" t="s">
        <v>38</v>
      </c>
      <c r="E4" s="6">
        <v>20.849695205688477</v>
      </c>
      <c r="G4" s="2" t="s">
        <v>58</v>
      </c>
      <c r="H4" s="2" t="s">
        <v>23</v>
      </c>
      <c r="I4" s="2" t="s">
        <v>27</v>
      </c>
      <c r="J4" s="18">
        <f t="shared" si="0"/>
        <v>24.72524134318034</v>
      </c>
      <c r="K4" s="18">
        <f t="shared" si="1"/>
        <v>20.98523457845052</v>
      </c>
      <c r="L4" s="18">
        <f t="array" ref="L4">STDEV(IF($A$2:$A$145=$G4,IF($D$2:$D$145="Kcnq2",IF($B$2:$B$145="Non-Allele Specific",$E$2:$E$145,"NA"),"NA"),"NA"))</f>
        <v>1.8513136176018363E-2</v>
      </c>
      <c r="M4" s="18">
        <f t="array" ref="M4">STDEV(IF($A$2:$A$168=$G4,IF($D$2:$D$168="Gapdh",IF($B$2:$B$145="Non-Allele Specific",$E$2:$E$145,"NA"),"NA"),"NA"))</f>
        <v>2.6064144998467521E-2</v>
      </c>
      <c r="O4" s="2" t="s">
        <v>27</v>
      </c>
      <c r="P4" s="2" t="s">
        <v>24</v>
      </c>
      <c r="Q4" s="18">
        <f>AVERAGEIFS($J$2:$J$25,$I$2:$I$25,$O4,$H$2:$H$25,$P4)</f>
        <v>24.971062766181095</v>
      </c>
      <c r="R4" s="18">
        <f t="array" ref="R4">STDEV(IF($I$2:$I$25=$O4,IF($H$2:$H$25=$P4,$J$2:$J$25,"NA"),"NA"))/SQRT(6)</f>
        <v>0.10329095928882996</v>
      </c>
    </row>
    <row r="5" spans="1:18" x14ac:dyDescent="0.25">
      <c r="A5" s="2" t="s">
        <v>56</v>
      </c>
      <c r="B5" s="2" t="s">
        <v>23</v>
      </c>
      <c r="C5" s="2">
        <v>1</v>
      </c>
      <c r="D5" s="17" t="s">
        <v>39</v>
      </c>
      <c r="E5" s="6">
        <v>24.864339828491211</v>
      </c>
      <c r="G5" s="2" t="s">
        <v>59</v>
      </c>
      <c r="H5" s="2" t="s">
        <v>23</v>
      </c>
      <c r="I5" s="2" t="s">
        <v>27</v>
      </c>
      <c r="J5" s="18">
        <f t="shared" si="0"/>
        <v>24.282062530517578</v>
      </c>
      <c r="K5" s="18">
        <f t="shared" si="1"/>
        <v>20.452733357747395</v>
      </c>
      <c r="L5" s="18">
        <f t="array" ref="L5">STDEV(IF($A$2:$A$145=$G5,IF($D$2:$D$145="Kcnq2",IF($B$2:$B$145="Non-Allele Specific",$E$2:$E$145,"NA"),"NA"),"NA"))</f>
        <v>5.7558211005854162E-2</v>
      </c>
      <c r="M5" s="18">
        <f t="array" ref="M5">STDEV(IF($A$2:$A$168=$G5,IF($D$2:$D$168="Gapdh",IF($B$2:$B$145="Non-Allele Specific",$E$2:$E$145,"NA"),"NA"),"NA"))</f>
        <v>5.254178379471016E-2</v>
      </c>
      <c r="O5" s="2" t="s">
        <v>28</v>
      </c>
      <c r="P5" s="2" t="s">
        <v>24</v>
      </c>
      <c r="Q5" s="18">
        <f>AVERAGEIFS($J$2:$J$25,$I$2:$I$25,$O5,$H$2:$H$25,$P5)</f>
        <v>25.64617909325494</v>
      </c>
      <c r="R5" s="18">
        <f t="array" ref="R5">STDEV(IF($I$2:$I$25=$O5,IF($H$2:$H$25=$P5,$J$2:$J$25,"NA"),"NA"))/SQRT(6)</f>
        <v>7.6976031514603888E-2</v>
      </c>
    </row>
    <row r="6" spans="1:18" x14ac:dyDescent="0.25">
      <c r="A6" s="2" t="s">
        <v>56</v>
      </c>
      <c r="B6" s="2" t="s">
        <v>23</v>
      </c>
      <c r="C6" s="2">
        <v>2</v>
      </c>
      <c r="D6" s="17" t="s">
        <v>38</v>
      </c>
      <c r="E6" s="6">
        <v>20.616737365722656</v>
      </c>
      <c r="G6" s="2" t="s">
        <v>60</v>
      </c>
      <c r="H6" s="2" t="s">
        <v>23</v>
      </c>
      <c r="I6" s="2" t="s">
        <v>27</v>
      </c>
      <c r="J6" s="18">
        <f t="shared" si="0"/>
        <v>24.406153996785481</v>
      </c>
      <c r="K6" s="18">
        <f t="shared" si="1"/>
        <v>20.578450520833332</v>
      </c>
      <c r="L6" s="18">
        <f t="array" ref="L6">STDEV(IF($A$2:$A$145=$G6,IF($D$2:$D$145="Kcnq2",IF($B$2:$B$145="Non-Allele Specific",$E$2:$E$145,"NA"),"NA"),"NA"))</f>
        <v>3.9520350401524212E-2</v>
      </c>
      <c r="M6" s="18">
        <f t="array" ref="M6">STDEV(IF($A$2:$A$168=$G6,IF($D$2:$D$168="Gapdh",IF($B$2:$B$145="Non-Allele Specific",$E$2:$E$145,"NA"),"NA"),"NA"))</f>
        <v>3.3974951844218809E-2</v>
      </c>
    </row>
    <row r="7" spans="1:18" x14ac:dyDescent="0.25">
      <c r="A7" s="2" t="s">
        <v>56</v>
      </c>
      <c r="B7" s="2" t="s">
        <v>23</v>
      </c>
      <c r="C7" s="2">
        <v>3</v>
      </c>
      <c r="D7" s="17" t="s">
        <v>39</v>
      </c>
      <c r="E7" s="6">
        <v>24.603569030761719</v>
      </c>
      <c r="G7" s="2" t="s">
        <v>61</v>
      </c>
      <c r="H7" s="2" t="s">
        <v>23</v>
      </c>
      <c r="I7" s="2" t="s">
        <v>27</v>
      </c>
      <c r="J7" s="18">
        <f t="shared" si="0"/>
        <v>23.880034764607746</v>
      </c>
      <c r="K7" s="18">
        <f t="shared" si="1"/>
        <v>20.023623784383137</v>
      </c>
      <c r="L7" s="18">
        <f t="array" ref="L7">STDEV(IF($A$2:$A$145=$G7,IF($D$2:$D$145="Kcnq2",IF($B$2:$B$145="Non-Allele Specific",$E$2:$E$145,"NA"),"NA"),"NA"))</f>
        <v>5.4509216631836895E-2</v>
      </c>
      <c r="M7" s="18">
        <f t="array" ref="M7">STDEV(IF($A$2:$A$168=$G7,IF($D$2:$D$168="Gapdh",IF($B$2:$B$145="Non-Allele Specific",$E$2:$E$145,"NA"),"NA"),"NA"))</f>
        <v>3.8936306020455683E-2</v>
      </c>
      <c r="O7" s="2" t="s">
        <v>26</v>
      </c>
      <c r="P7" s="2" t="s">
        <v>25</v>
      </c>
      <c r="Q7" s="2" t="s">
        <v>40</v>
      </c>
      <c r="R7" s="2" t="s">
        <v>41</v>
      </c>
    </row>
    <row r="8" spans="1:18" x14ac:dyDescent="0.25">
      <c r="A8" s="2" t="s">
        <v>57</v>
      </c>
      <c r="B8" s="2" t="s">
        <v>23</v>
      </c>
      <c r="C8" s="2">
        <v>1</v>
      </c>
      <c r="D8" s="17" t="s">
        <v>38</v>
      </c>
      <c r="E8" s="6">
        <v>20.065898895263672</v>
      </c>
      <c r="G8" s="2" t="s">
        <v>62</v>
      </c>
      <c r="H8" s="2" t="s">
        <v>23</v>
      </c>
      <c r="I8" s="2" t="s">
        <v>28</v>
      </c>
      <c r="J8" s="18">
        <f t="shared" si="0"/>
        <v>24.390355428059895</v>
      </c>
      <c r="K8" s="18">
        <f t="shared" si="1"/>
        <v>19.928247451782227</v>
      </c>
      <c r="L8" s="18">
        <f t="array" ref="L8">STDEV(IF($A$2:$A$145=$G8,IF($D$2:$D$145="Kcnq2",IF($B$2:$B$145="Non-Allele Specific",$E$2:$E$145,"NA"),"NA"),"NA"))</f>
        <v>0.1010876146240843</v>
      </c>
      <c r="M8" s="18">
        <f t="array" ref="M8">STDEV(IF($A$2:$A$168=$G8,IF($D$2:$D$168="Gapdh",IF($B$2:$B$145="Non-Allele Specific",$E$2:$E$145,"NA"),"NA"),"NA"))</f>
        <v>7.5459957832404251E-2</v>
      </c>
      <c r="O8" s="2" t="s">
        <v>27</v>
      </c>
      <c r="P8" s="2" t="s">
        <v>23</v>
      </c>
      <c r="Q8" s="18">
        <f>AVERAGEIFS($K$2:$K$25,$I$2:$I$25,$O8,$H$2:$H$25,$P8)</f>
        <v>20.470019128587506</v>
      </c>
      <c r="R8" s="18">
        <f t="array" ref="R8">STDEV(IF($I$2:$I$25=$O8,IF($H$2:$H$25=$P8,$K$2:$K$25,"NA"),"NA"))/SQRT(6)</f>
        <v>0.15481496684063803</v>
      </c>
    </row>
    <row r="9" spans="1:18" x14ac:dyDescent="0.25">
      <c r="A9" s="2" t="s">
        <v>57</v>
      </c>
      <c r="B9" s="2" t="s">
        <v>23</v>
      </c>
      <c r="C9" s="2">
        <v>2</v>
      </c>
      <c r="D9" s="17" t="s">
        <v>39</v>
      </c>
      <c r="E9" s="6">
        <v>24.005861282348633</v>
      </c>
      <c r="G9" s="2" t="s">
        <v>63</v>
      </c>
      <c r="H9" s="2" t="s">
        <v>23</v>
      </c>
      <c r="I9" s="2" t="s">
        <v>28</v>
      </c>
      <c r="J9" s="18">
        <f t="shared" si="0"/>
        <v>24.782928466796875</v>
      </c>
      <c r="K9" s="18">
        <f t="shared" si="1"/>
        <v>20.353894551595051</v>
      </c>
      <c r="L9" s="18">
        <f t="array" ref="L9">STDEV(IF($A$2:$A$145=$G9,IF($D$2:$D$145="Kcnq2",IF($B$2:$B$145="Non-Allele Specific",$E$2:$E$145,"NA"),"NA"),"NA"))</f>
        <v>0.16476180647877398</v>
      </c>
      <c r="M9" s="18">
        <f t="array" ref="M9">STDEV(IF($A$2:$A$168=$G9,IF($D$2:$D$168="Gapdh",IF($B$2:$B$145="Non-Allele Specific",$E$2:$E$145,"NA"),"NA"),"NA"))</f>
        <v>0.16471876266907456</v>
      </c>
      <c r="O9" s="2" t="s">
        <v>28</v>
      </c>
      <c r="P9" s="2" t="s">
        <v>23</v>
      </c>
      <c r="Q9" s="18">
        <f>AVERAGEIFS($K$2:$K$25,$I$2:$I$25,$O9,$H$2:$H$25,$P9)</f>
        <v>20.093721707661945</v>
      </c>
      <c r="R9" s="18">
        <f t="array" ref="R9">STDEV(IF($I$2:$I$25=$O9,IF($H$2:$H$25=$P9,$K$2:$K$25,"NA"),"NA"))/SQRT(6)</f>
        <v>5.810969334803328E-2</v>
      </c>
    </row>
    <row r="10" spans="1:18" x14ac:dyDescent="0.25">
      <c r="A10" s="2" t="s">
        <v>57</v>
      </c>
      <c r="B10" s="2" t="s">
        <v>23</v>
      </c>
      <c r="C10" s="2">
        <v>3</v>
      </c>
      <c r="D10" s="17" t="s">
        <v>38</v>
      </c>
      <c r="E10" s="6">
        <v>20.07911491394043</v>
      </c>
      <c r="G10" s="2" t="s">
        <v>64</v>
      </c>
      <c r="H10" s="2" t="s">
        <v>23</v>
      </c>
      <c r="I10" s="2" t="s">
        <v>28</v>
      </c>
      <c r="J10" s="18">
        <f t="shared" si="0"/>
        <v>23.934828440348308</v>
      </c>
      <c r="K10" s="18">
        <f t="shared" si="1"/>
        <v>20.077400207519531</v>
      </c>
      <c r="L10" s="18">
        <f t="array" ref="L10">STDEV(IF($A$2:$A$145=$G10,IF($D$2:$D$145="Kcnq2",IF($B$2:$B$145="Non-Allele Specific",$E$2:$E$145,"NA"),"NA"),"NA"))</f>
        <v>7.1465473873807792E-2</v>
      </c>
      <c r="M10" s="18">
        <f t="array" ref="M10">STDEV(IF($A$2:$A$168=$G10,IF($D$2:$D$168="Gapdh",IF($B$2:$B$145="Non-Allele Specific",$E$2:$E$145,"NA"),"NA"),"NA"))</f>
        <v>8.0645168771015907E-2</v>
      </c>
      <c r="O10" s="2" t="s">
        <v>27</v>
      </c>
      <c r="P10" s="2" t="s">
        <v>24</v>
      </c>
      <c r="Q10" s="18">
        <f>AVERAGEIFS($K$2:$K$25,$I$2:$I$25,$O10,$H$2:$H$25,$P10)</f>
        <v>20.520128356085884</v>
      </c>
      <c r="R10" s="18">
        <f t="array" ref="R10">STDEV(IF($I$2:$I$25=$O10,IF($H$2:$H$25=$P10,$K$2:$K$25,"NA"),"NA"))/SQRT(6)</f>
        <v>9.5017327139126334E-2</v>
      </c>
    </row>
    <row r="11" spans="1:18" x14ac:dyDescent="0.25">
      <c r="A11" s="2" t="s">
        <v>57</v>
      </c>
      <c r="B11" s="2" t="s">
        <v>23</v>
      </c>
      <c r="C11" s="2">
        <v>1</v>
      </c>
      <c r="D11" s="17" t="s">
        <v>39</v>
      </c>
      <c r="E11" s="6">
        <v>24.037561416625977</v>
      </c>
      <c r="G11" s="2" t="s">
        <v>65</v>
      </c>
      <c r="H11" s="2" t="s">
        <v>23</v>
      </c>
      <c r="I11" s="2" t="s">
        <v>28</v>
      </c>
      <c r="J11" s="18">
        <f t="shared" si="0"/>
        <v>24.255956649780273</v>
      </c>
      <c r="K11" s="18">
        <f t="shared" si="1"/>
        <v>20.022361755371094</v>
      </c>
      <c r="L11" s="18">
        <f t="array" ref="L11">STDEV(IF($A$2:$A$145=$G11,IF($D$2:$D$145="Kcnq2",IF($B$2:$B$145="Non-Allele Specific",$E$2:$E$145,"NA"),"NA"),"NA"))</f>
        <v>0.14981373830214945</v>
      </c>
      <c r="M11" s="18">
        <f t="array" ref="M11">STDEV(IF($A$2:$A$168=$G11,IF($D$2:$D$168="Gapdh",IF($B$2:$B$145="Non-Allele Specific",$E$2:$E$145,"NA"),"NA"),"NA"))</f>
        <v>0.14402279974018495</v>
      </c>
      <c r="O11" s="2" t="s">
        <v>28</v>
      </c>
      <c r="P11" s="2" t="s">
        <v>24</v>
      </c>
      <c r="Q11" s="18">
        <f>AVERAGEIFS($K$2:$K$25,$I$2:$I$25,$O11,$H$2:$H$25,$P11)</f>
        <v>20.246887524922691</v>
      </c>
      <c r="R11" s="18">
        <f t="array" ref="R11">STDEV(IF($I$2:$I$25=$O11,IF($H$2:$H$25=$P11,$K$2:$K$25,"NA"),"NA"))/SQRT(6)</f>
        <v>7.0871871842096243E-2</v>
      </c>
    </row>
    <row r="12" spans="1:18" x14ac:dyDescent="0.25">
      <c r="A12" s="2" t="s">
        <v>57</v>
      </c>
      <c r="B12" s="2" t="s">
        <v>23</v>
      </c>
      <c r="C12" s="2">
        <v>2</v>
      </c>
      <c r="D12" s="17" t="s">
        <v>38</v>
      </c>
      <c r="E12" s="6">
        <v>20.008932113647461</v>
      </c>
      <c r="G12" s="2" t="s">
        <v>66</v>
      </c>
      <c r="H12" s="2" t="s">
        <v>23</v>
      </c>
      <c r="I12" s="2" t="s">
        <v>28</v>
      </c>
      <c r="J12" s="18">
        <f t="shared" si="0"/>
        <v>24.218776702880859</v>
      </c>
      <c r="K12" s="18">
        <f t="shared" si="1"/>
        <v>20.069631576538086</v>
      </c>
      <c r="L12" s="18">
        <f t="array" ref="L12">STDEV(IF($A$2:$A$145=$G12,IF($D$2:$D$145="Kcnq2",IF($B$2:$B$145="Non-Allele Specific",$E$2:$E$145,"NA"),"NA"),"NA"))</f>
        <v>8.6982133668599221E-2</v>
      </c>
      <c r="M12" s="18">
        <f t="array" ref="M12">STDEV(IF($A$2:$A$168=$G12,IF($D$2:$D$168="Gapdh",IF($B$2:$B$145="Non-Allele Specific",$E$2:$E$145,"NA"),"NA"),"NA"))</f>
        <v>7.2441491607569505E-2</v>
      </c>
    </row>
    <row r="13" spans="1:18" x14ac:dyDescent="0.25">
      <c r="A13" s="2" t="s">
        <v>57</v>
      </c>
      <c r="B13" s="2" t="s">
        <v>23</v>
      </c>
      <c r="C13" s="2">
        <v>3</v>
      </c>
      <c r="D13" s="17" t="s">
        <v>39</v>
      </c>
      <c r="E13" s="6">
        <v>23.980911254882813</v>
      </c>
      <c r="G13" s="2" t="s">
        <v>67</v>
      </c>
      <c r="H13" s="2" t="s">
        <v>23</v>
      </c>
      <c r="I13" s="2" t="s">
        <v>28</v>
      </c>
      <c r="J13" s="18">
        <f t="shared" si="0"/>
        <v>24.377422332763672</v>
      </c>
      <c r="K13" s="18">
        <f t="shared" si="1"/>
        <v>20.110794703165691</v>
      </c>
      <c r="L13" s="18">
        <f t="array" ref="L13">STDEV(IF($A$2:$A$145=$G13,IF($D$2:$D$145="Kcnq2",IF($B$2:$B$145="Non-Allele Specific",$E$2:$E$145,"NA"),"NA"),"NA"))</f>
        <v>0.21716064391745263</v>
      </c>
      <c r="M13" s="18">
        <f t="array" ref="M13">STDEV(IF($A$2:$A$168=$G13,IF($D$2:$D$168="Gapdh",IF($B$2:$B$145="Non-Allele Specific",$E$2:$E$145,"NA"),"NA"),"NA"))</f>
        <v>0.19963053832478792</v>
      </c>
    </row>
    <row r="14" spans="1:18" x14ac:dyDescent="0.25">
      <c r="A14" s="2" t="s">
        <v>58</v>
      </c>
      <c r="B14" s="2" t="s">
        <v>23</v>
      </c>
      <c r="C14" s="2">
        <v>1</v>
      </c>
      <c r="D14" s="17" t="s">
        <v>38</v>
      </c>
      <c r="E14" s="6">
        <v>21.014572143554688</v>
      </c>
      <c r="G14" s="2" t="s">
        <v>56</v>
      </c>
      <c r="H14" s="2" t="s">
        <v>24</v>
      </c>
      <c r="I14" s="2" t="s">
        <v>27</v>
      </c>
      <c r="J14" s="18">
        <f t="shared" si="0"/>
        <v>25.334294001261394</v>
      </c>
      <c r="K14" s="18">
        <f t="shared" si="1"/>
        <v>20.80095100402832</v>
      </c>
      <c r="L14" s="18">
        <f t="array" ref="L14">STDEV(IF($A$2:$A$145=$G14,IF($D$2:$D$145="Kcnq2",IF($B$2:$B$145="Non-Allele Specific",$E$2:$E$145,"NA"),"NA"),"NA"))</f>
        <v>0.13108097878026714</v>
      </c>
      <c r="M14" s="18">
        <f t="array" ref="M14">STDEV(IF($A$2:$A$168=$G14,IF($D$2:$D$168="Gapdh",IF($B$2:$B$145="Non-Allele Specific",$E$2:$E$145,"NA"),"NA"),"NA"))</f>
        <v>0.11673469293476159</v>
      </c>
    </row>
    <row r="15" spans="1:18" x14ac:dyDescent="0.25">
      <c r="A15" s="2" t="s">
        <v>58</v>
      </c>
      <c r="B15" s="2" t="s">
        <v>23</v>
      </c>
      <c r="C15" s="2">
        <v>2</v>
      </c>
      <c r="D15" s="17" t="s">
        <v>39</v>
      </c>
      <c r="E15" s="6">
        <v>24.746278762817383</v>
      </c>
      <c r="G15" s="2" t="s">
        <v>57</v>
      </c>
      <c r="H15" s="2" t="s">
        <v>24</v>
      </c>
      <c r="I15" s="2" t="s">
        <v>27</v>
      </c>
      <c r="J15" s="18">
        <f t="shared" si="0"/>
        <v>24.729642232259113</v>
      </c>
      <c r="K15" s="18">
        <f t="shared" si="1"/>
        <v>20.293389002482098</v>
      </c>
      <c r="L15" s="18">
        <f t="array" ref="L15">STDEV(IF($A$2:$A$145=$G15,IF($D$2:$D$145="Kcnq2",IF($B$2:$B$145="Non-Allele Specific",$E$2:$E$145,"NA"),"NA"),"NA"))</f>
        <v>2.8392027077078819E-2</v>
      </c>
      <c r="M15" s="18">
        <f t="array" ref="M15">STDEV(IF($A$2:$A$168=$G15,IF($D$2:$D$168="Gapdh",IF($B$2:$B$145="Non-Allele Specific",$E$2:$E$145,"NA"),"NA"),"NA"))</f>
        <v>3.7295001484417487E-2</v>
      </c>
    </row>
    <row r="16" spans="1:18" x14ac:dyDescent="0.25">
      <c r="A16" s="2" t="s">
        <v>58</v>
      </c>
      <c r="B16" s="2" t="s">
        <v>23</v>
      </c>
      <c r="C16" s="2">
        <v>3</v>
      </c>
      <c r="D16" s="17" t="s">
        <v>38</v>
      </c>
      <c r="E16" s="6">
        <v>20.976381301879883</v>
      </c>
      <c r="G16" s="2" t="s">
        <v>58</v>
      </c>
      <c r="H16" s="2" t="s">
        <v>24</v>
      </c>
      <c r="I16" s="2" t="s">
        <v>27</v>
      </c>
      <c r="J16" s="18">
        <f t="shared" si="0"/>
        <v>25.196175893147785</v>
      </c>
      <c r="K16" s="18">
        <f t="shared" si="1"/>
        <v>20.802043279012043</v>
      </c>
      <c r="L16" s="18">
        <f t="array" ref="L16">STDEV(IF($A$2:$A$145=$G16,IF($D$2:$D$145="Kcnq2",IF($B$2:$B$145="Non-Allele Specific",$E$2:$E$145,"NA"),"NA"),"NA"))</f>
        <v>1.8513136176018363E-2</v>
      </c>
      <c r="M16" s="18">
        <f t="array" ref="M16">STDEV(IF($A$2:$A$168=$G16,IF($D$2:$D$168="Gapdh",IF($B$2:$B$145="Non-Allele Specific",$E$2:$E$145,"NA"),"NA"),"NA"))</f>
        <v>2.6064144998467521E-2</v>
      </c>
    </row>
    <row r="17" spans="1:16" x14ac:dyDescent="0.25">
      <c r="A17" s="2" t="s">
        <v>58</v>
      </c>
      <c r="B17" s="2" t="s">
        <v>23</v>
      </c>
      <c r="C17" s="2">
        <v>1</v>
      </c>
      <c r="D17" s="17" t="s">
        <v>39</v>
      </c>
      <c r="E17" s="6">
        <v>24.718009948730469</v>
      </c>
      <c r="G17" s="2" t="s">
        <v>59</v>
      </c>
      <c r="H17" s="2" t="s">
        <v>24</v>
      </c>
      <c r="I17" s="2" t="s">
        <v>27</v>
      </c>
      <c r="J17" s="18">
        <f t="shared" si="0"/>
        <v>24.939963658650715</v>
      </c>
      <c r="K17" s="18">
        <f t="shared" si="1"/>
        <v>20.411652247111004</v>
      </c>
      <c r="L17" s="18">
        <f t="array" ref="L17">STDEV(IF($A$2:$A$145=$G17,IF($D$2:$D$145="Kcnq2",IF($B$2:$B$145="Non-Allele Specific",$E$2:$E$145,"NA"),"NA"),"NA"))</f>
        <v>5.7558211005854162E-2</v>
      </c>
      <c r="M17" s="18">
        <f t="array" ref="M17">STDEV(IF($A$2:$A$168=$G17,IF($D$2:$D$168="Gapdh",IF($B$2:$B$145="Non-Allele Specific",$E$2:$E$145,"NA"),"NA"),"NA"))</f>
        <v>5.254178379471016E-2</v>
      </c>
    </row>
    <row r="18" spans="1:16" x14ac:dyDescent="0.25">
      <c r="A18" s="2" t="s">
        <v>58</v>
      </c>
      <c r="B18" s="2" t="s">
        <v>23</v>
      </c>
      <c r="C18" s="2">
        <v>2</v>
      </c>
      <c r="D18" s="17" t="s">
        <v>38</v>
      </c>
      <c r="E18" s="6">
        <v>20.964750289916992</v>
      </c>
      <c r="G18" s="2" t="s">
        <v>60</v>
      </c>
      <c r="H18" s="2" t="s">
        <v>24</v>
      </c>
      <c r="I18" s="2" t="s">
        <v>27</v>
      </c>
      <c r="J18" s="18">
        <f t="shared" si="0"/>
        <v>24.932175954182942</v>
      </c>
      <c r="K18" s="18">
        <f t="shared" si="1"/>
        <v>20.514650344848633</v>
      </c>
      <c r="L18" s="18">
        <f t="array" ref="L18">STDEV(IF($A$2:$A$145=$G18,IF($D$2:$D$145="Kcnq2",IF($B$2:$B$145="Non-Allele Specific",$E$2:$E$145,"NA"),"NA"),"NA"))</f>
        <v>3.9520350401524212E-2</v>
      </c>
      <c r="M18" s="18">
        <f t="array" ref="M18">STDEV(IF($A$2:$A$168=$G18,IF($D$2:$D$168="Gapdh",IF($B$2:$B$145="Non-Allele Specific",$E$2:$E$145,"NA"),"NA"),"NA"))</f>
        <v>3.3974951844218809E-2</v>
      </c>
    </row>
    <row r="19" spans="1:16" x14ac:dyDescent="0.25">
      <c r="A19" s="2" t="s">
        <v>58</v>
      </c>
      <c r="B19" s="2" t="s">
        <v>23</v>
      </c>
      <c r="C19" s="2">
        <v>3</v>
      </c>
      <c r="D19" s="17" t="s">
        <v>39</v>
      </c>
      <c r="E19" s="6">
        <v>24.711435317993164</v>
      </c>
      <c r="G19" s="2" t="s">
        <v>61</v>
      </c>
      <c r="H19" s="2" t="s">
        <v>24</v>
      </c>
      <c r="I19" s="2" t="s">
        <v>27</v>
      </c>
      <c r="J19" s="18">
        <f t="shared" si="0"/>
        <v>24.694124857584637</v>
      </c>
      <c r="K19" s="18">
        <f t="shared" si="1"/>
        <v>20.298084259033203</v>
      </c>
      <c r="L19" s="18">
        <f t="array" ref="L19">STDEV(IF($A$2:$A$145=$G19,IF($D$2:$D$145="Kcnq2",IF($B$2:$B$145="Non-Allele Specific",$E$2:$E$145,"NA"),"NA"),"NA"))</f>
        <v>5.4509216631836895E-2</v>
      </c>
      <c r="M19" s="18">
        <f t="array" ref="M19">STDEV(IF($A$2:$A$168=$G19,IF($D$2:$D$168="Gapdh",IF($B$2:$B$145="Non-Allele Specific",$E$2:$E$145,"NA"),"NA"),"NA"))</f>
        <v>3.8936306020455683E-2</v>
      </c>
    </row>
    <row r="20" spans="1:16" x14ac:dyDescent="0.25">
      <c r="A20" s="2" t="s">
        <v>59</v>
      </c>
      <c r="B20" s="2" t="s">
        <v>23</v>
      </c>
      <c r="C20" s="2">
        <v>1</v>
      </c>
      <c r="D20" s="17" t="s">
        <v>38</v>
      </c>
      <c r="E20" s="6">
        <v>20.513402938842773</v>
      </c>
      <c r="G20" s="2" t="s">
        <v>62</v>
      </c>
      <c r="H20" s="2" t="s">
        <v>24</v>
      </c>
      <c r="I20" s="2" t="s">
        <v>28</v>
      </c>
      <c r="J20" s="18">
        <f t="shared" si="0"/>
        <v>25.633451461791992</v>
      </c>
      <c r="K20" s="18">
        <f t="shared" si="1"/>
        <v>20.167058944702148</v>
      </c>
      <c r="L20" s="18">
        <f t="array" ref="L20">STDEV(IF($A$2:$A$145=$G20,IF($D$2:$D$145="Kcnq2",IF($B$2:$B$145="Non-Allele Specific",$E$2:$E$145,"NA"),"NA"),"NA"))</f>
        <v>0.1010876146240843</v>
      </c>
      <c r="M20" s="18">
        <f t="array" ref="M20">STDEV(IF($A$2:$A$168=$G20,IF($D$2:$D$168="Gapdh",IF($B$2:$B$145="Non-Allele Specific",$E$2:$E$145,"NA"),"NA"),"NA"))</f>
        <v>7.5459957832404251E-2</v>
      </c>
      <c r="P20" s="19"/>
    </row>
    <row r="21" spans="1:16" x14ac:dyDescent="0.25">
      <c r="A21" s="2" t="s">
        <v>59</v>
      </c>
      <c r="B21" s="2" t="s">
        <v>23</v>
      </c>
      <c r="C21" s="2">
        <v>2</v>
      </c>
      <c r="D21" s="17" t="s">
        <v>39</v>
      </c>
      <c r="E21" s="6">
        <v>24.345239639282227</v>
      </c>
      <c r="G21" s="2" t="s">
        <v>63</v>
      </c>
      <c r="H21" s="2" t="s">
        <v>24</v>
      </c>
      <c r="I21" s="2" t="s">
        <v>28</v>
      </c>
      <c r="J21" s="18">
        <f t="shared" si="0"/>
        <v>26.020360946655273</v>
      </c>
      <c r="K21" s="18">
        <f t="shared" si="1"/>
        <v>20.555288950602215</v>
      </c>
      <c r="L21" s="18">
        <f t="array" ref="L21">STDEV(IF($A$2:$A$145=$G21,IF($D$2:$D$145="Kcnq2",IF($B$2:$B$145="Non-Allele Specific",$E$2:$E$145,"NA"),"NA"),"NA"))</f>
        <v>0.16476180647877398</v>
      </c>
      <c r="M21" s="18">
        <f t="array" ref="M21">STDEV(IF($A$2:$A$168=$G21,IF($D$2:$D$168="Gapdh",IF($B$2:$B$145="Non-Allele Specific",$E$2:$E$145,"NA"),"NA"),"NA"))</f>
        <v>0.16471876266907456</v>
      </c>
    </row>
    <row r="22" spans="1:16" x14ac:dyDescent="0.25">
      <c r="A22" s="2" t="s">
        <v>59</v>
      </c>
      <c r="B22" s="2" t="s">
        <v>23</v>
      </c>
      <c r="C22" s="2">
        <v>3</v>
      </c>
      <c r="D22" s="17" t="s">
        <v>38</v>
      </c>
      <c r="E22" s="6">
        <v>20.422197341918945</v>
      </c>
      <c r="G22" s="2" t="s">
        <v>64</v>
      </c>
      <c r="H22" s="2" t="s">
        <v>24</v>
      </c>
      <c r="I22" s="2" t="s">
        <v>28</v>
      </c>
      <c r="J22" s="18">
        <f t="shared" si="0"/>
        <v>25.581289291381836</v>
      </c>
      <c r="K22" s="18">
        <f t="shared" si="1"/>
        <v>20.044792811075848</v>
      </c>
      <c r="L22" s="18">
        <f t="array" ref="L22">STDEV(IF($A$2:$A$145=$G22,IF($D$2:$D$145="Kcnq2",IF($B$2:$B$145="Non-Allele Specific",$E$2:$E$145,"NA"),"NA"),"NA"))</f>
        <v>7.1465473873807792E-2</v>
      </c>
      <c r="M22" s="18">
        <f t="array" ref="M22">STDEV(IF($A$2:$A$168=$G22,IF($D$2:$D$168="Gapdh",IF($B$2:$B$145="Non-Allele Specific",$E$2:$E$145,"NA"),"NA"),"NA"))</f>
        <v>8.0645168771015907E-2</v>
      </c>
    </row>
    <row r="23" spans="1:16" x14ac:dyDescent="0.25">
      <c r="A23" s="2" t="s">
        <v>59</v>
      </c>
      <c r="B23" s="2" t="s">
        <v>23</v>
      </c>
      <c r="C23" s="2">
        <v>1</v>
      </c>
      <c r="D23" s="17" t="s">
        <v>39</v>
      </c>
      <c r="E23" s="6">
        <v>24.232601165771484</v>
      </c>
      <c r="G23" s="2" t="s">
        <v>65</v>
      </c>
      <c r="H23" s="2" t="s">
        <v>24</v>
      </c>
      <c r="I23" s="2" t="s">
        <v>28</v>
      </c>
      <c r="J23" s="18">
        <f t="shared" si="0"/>
        <v>25.571075439453125</v>
      </c>
      <c r="K23" s="18">
        <f t="shared" si="1"/>
        <v>20.272291819254558</v>
      </c>
      <c r="L23" s="18">
        <f t="array" ref="L23">STDEV(IF($A$2:$A$145=$G23,IF($D$2:$D$145="Kcnq2",IF($B$2:$B$145="Non-Allele Specific",$E$2:$E$145,"NA"),"NA"),"NA"))</f>
        <v>0.14981373830214945</v>
      </c>
      <c r="M23" s="18">
        <f t="array" ref="M23">STDEV(IF($A$2:$A$168=$G23,IF($D$2:$D$168="Gapdh",IF($B$2:$B$145="Non-Allele Specific",$E$2:$E$145,"NA"),"NA"),"NA"))</f>
        <v>0.14402279974018495</v>
      </c>
    </row>
    <row r="24" spans="1:16" x14ac:dyDescent="0.25">
      <c r="A24" s="2" t="s">
        <v>59</v>
      </c>
      <c r="B24" s="2" t="s">
        <v>23</v>
      </c>
      <c r="C24" s="2">
        <v>2</v>
      </c>
      <c r="D24" s="17" t="s">
        <v>38</v>
      </c>
      <c r="E24" s="6">
        <v>20.422599792480469</v>
      </c>
      <c r="G24" s="2" t="s">
        <v>66</v>
      </c>
      <c r="H24" s="2" t="s">
        <v>24</v>
      </c>
      <c r="I24" s="2" t="s">
        <v>28</v>
      </c>
      <c r="J24" s="18">
        <f t="shared" si="0"/>
        <v>25.495376586914063</v>
      </c>
      <c r="K24" s="18">
        <f t="shared" si="1"/>
        <v>20.277369181315105</v>
      </c>
      <c r="L24" s="18">
        <f t="array" ref="L24">STDEV(IF($A$2:$A$145=$G24,IF($D$2:$D$145="Kcnq2",IF($B$2:$B$145="Non-Allele Specific",$E$2:$E$145,"NA"),"NA"),"NA"))</f>
        <v>8.6982133668599221E-2</v>
      </c>
      <c r="M24" s="18">
        <f t="array" ref="M24">STDEV(IF($A$2:$A$168=$G24,IF($D$2:$D$168="Gapdh",IF($B$2:$B$145="Non-Allele Specific",$E$2:$E$145,"NA"),"NA"),"NA"))</f>
        <v>7.2441491607569505E-2</v>
      </c>
    </row>
    <row r="25" spans="1:16" x14ac:dyDescent="0.25">
      <c r="A25" s="2" t="s">
        <v>59</v>
      </c>
      <c r="B25" s="2" t="s">
        <v>23</v>
      </c>
      <c r="C25" s="2">
        <v>3</v>
      </c>
      <c r="D25" s="17" t="s">
        <v>39</v>
      </c>
      <c r="E25" s="6">
        <v>24.268346786499023</v>
      </c>
      <c r="G25" s="2" t="s">
        <v>67</v>
      </c>
      <c r="H25" s="2" t="s">
        <v>24</v>
      </c>
      <c r="I25" s="2" t="s">
        <v>28</v>
      </c>
      <c r="J25" s="18">
        <f t="shared" si="0"/>
        <v>25.575520833333332</v>
      </c>
      <c r="K25" s="18">
        <f t="shared" si="1"/>
        <v>20.164523442586262</v>
      </c>
      <c r="L25" s="18">
        <f t="array" ref="L25">STDEV(IF($A$2:$A$145=$G25,IF($D$2:$D$145="Kcnq2",IF($B$2:$B$145="Non-Allele Specific",$E$2:$E$145,"NA"),"NA"),"NA"))</f>
        <v>0.21716064391745263</v>
      </c>
      <c r="M25" s="18">
        <f t="array" ref="M25">STDEV(IF($A$2:$A$168=$G25,IF($D$2:$D$168="Gapdh",IF($B$2:$B$145="Non-Allele Specific",$E$2:$E$145,"NA"),"NA"),"NA"))</f>
        <v>0.19963053832478792</v>
      </c>
    </row>
    <row r="26" spans="1:16" x14ac:dyDescent="0.25">
      <c r="A26" s="2" t="s">
        <v>60</v>
      </c>
      <c r="B26" s="2" t="s">
        <v>23</v>
      </c>
      <c r="C26" s="2">
        <v>1</v>
      </c>
      <c r="D26" s="17" t="s">
        <v>38</v>
      </c>
      <c r="E26" s="6">
        <v>20.61018180847168</v>
      </c>
    </row>
    <row r="27" spans="1:16" x14ac:dyDescent="0.25">
      <c r="A27" s="2" t="s">
        <v>60</v>
      </c>
      <c r="B27" s="2" t="s">
        <v>23</v>
      </c>
      <c r="C27" s="2">
        <v>2</v>
      </c>
      <c r="D27" s="17" t="s">
        <v>39</v>
      </c>
      <c r="E27" s="6">
        <v>24.431568145751953</v>
      </c>
      <c r="L27" t="s">
        <v>42</v>
      </c>
    </row>
    <row r="28" spans="1:16" x14ac:dyDescent="0.25">
      <c r="A28" s="2" t="s">
        <v>60</v>
      </c>
      <c r="B28" s="2" t="s">
        <v>23</v>
      </c>
      <c r="C28" s="2">
        <v>3</v>
      </c>
      <c r="D28" s="17" t="s">
        <v>38</v>
      </c>
      <c r="E28" s="6">
        <v>20.582563400268555</v>
      </c>
    </row>
    <row r="29" spans="1:16" x14ac:dyDescent="0.25">
      <c r="A29" s="2" t="s">
        <v>60</v>
      </c>
      <c r="B29" s="2" t="s">
        <v>23</v>
      </c>
      <c r="C29" s="2">
        <v>1</v>
      </c>
      <c r="D29" s="17" t="s">
        <v>39</v>
      </c>
      <c r="E29" s="6">
        <v>24.426271438598633</v>
      </c>
    </row>
    <row r="30" spans="1:16" x14ac:dyDescent="0.25">
      <c r="A30" s="2" t="s">
        <v>60</v>
      </c>
      <c r="B30" s="2" t="s">
        <v>23</v>
      </c>
      <c r="C30" s="2">
        <v>2</v>
      </c>
      <c r="D30" s="17" t="s">
        <v>38</v>
      </c>
      <c r="E30" s="6">
        <v>20.542606353759766</v>
      </c>
    </row>
    <row r="31" spans="1:16" x14ac:dyDescent="0.25">
      <c r="A31" s="2" t="s">
        <v>60</v>
      </c>
      <c r="B31" s="2" t="s">
        <v>23</v>
      </c>
      <c r="C31" s="2">
        <v>3</v>
      </c>
      <c r="D31" s="17" t="s">
        <v>39</v>
      </c>
      <c r="E31" s="6">
        <v>24.360622406005859</v>
      </c>
    </row>
    <row r="32" spans="1:16" x14ac:dyDescent="0.25">
      <c r="A32" s="2" t="s">
        <v>61</v>
      </c>
      <c r="B32" s="2" t="s">
        <v>23</v>
      </c>
      <c r="C32" s="2">
        <v>1</v>
      </c>
      <c r="D32" s="17" t="s">
        <v>38</v>
      </c>
      <c r="E32" s="6">
        <v>20.065334320068359</v>
      </c>
    </row>
    <row r="33" spans="1:9" x14ac:dyDescent="0.25">
      <c r="A33" s="2" t="s">
        <v>61</v>
      </c>
      <c r="B33" s="2" t="s">
        <v>23</v>
      </c>
      <c r="C33" s="2">
        <v>2</v>
      </c>
      <c r="D33" s="17" t="s">
        <v>39</v>
      </c>
      <c r="E33" s="6">
        <v>23.932546615600586</v>
      </c>
      <c r="H33" s="19"/>
      <c r="I33" s="19"/>
    </row>
    <row r="34" spans="1:9" x14ac:dyDescent="0.25">
      <c r="A34" s="2" t="s">
        <v>61</v>
      </c>
      <c r="B34" s="2" t="s">
        <v>23</v>
      </c>
      <c r="C34" s="2">
        <v>3</v>
      </c>
      <c r="D34" s="17" t="s">
        <v>38</v>
      </c>
      <c r="E34" s="6">
        <v>20.017301559448242</v>
      </c>
      <c r="H34" s="19"/>
    </row>
    <row r="35" spans="1:9" x14ac:dyDescent="0.25">
      <c r="A35" s="2" t="s">
        <v>61</v>
      </c>
      <c r="B35" s="2" t="s">
        <v>23</v>
      </c>
      <c r="C35" s="2">
        <v>1</v>
      </c>
      <c r="D35" s="17" t="s">
        <v>39</v>
      </c>
      <c r="E35" s="6">
        <v>23.883831024169922</v>
      </c>
    </row>
    <row r="36" spans="1:9" x14ac:dyDescent="0.25">
      <c r="A36" s="2" t="s">
        <v>61</v>
      </c>
      <c r="B36" s="2" t="s">
        <v>23</v>
      </c>
      <c r="C36" s="2">
        <v>2</v>
      </c>
      <c r="D36" s="17" t="s">
        <v>38</v>
      </c>
      <c r="E36" s="6">
        <v>19.988235473632813</v>
      </c>
    </row>
    <row r="37" spans="1:9" x14ac:dyDescent="0.25">
      <c r="A37" s="2" t="s">
        <v>61</v>
      </c>
      <c r="B37" s="2" t="s">
        <v>23</v>
      </c>
      <c r="C37" s="2">
        <v>3</v>
      </c>
      <c r="D37" s="17" t="s">
        <v>39</v>
      </c>
      <c r="E37" s="6">
        <v>23.823726654052734</v>
      </c>
    </row>
    <row r="38" spans="1:9" x14ac:dyDescent="0.25">
      <c r="A38" s="2" t="s">
        <v>62</v>
      </c>
      <c r="B38" s="2" t="s">
        <v>23</v>
      </c>
      <c r="C38" s="2">
        <v>1</v>
      </c>
      <c r="D38" s="17" t="s">
        <v>38</v>
      </c>
      <c r="E38" s="6">
        <v>19.984298706054688</v>
      </c>
    </row>
    <row r="39" spans="1:9" x14ac:dyDescent="0.25">
      <c r="A39" s="2" t="s">
        <v>62</v>
      </c>
      <c r="B39" s="2" t="s">
        <v>23</v>
      </c>
      <c r="C39" s="2">
        <v>2</v>
      </c>
      <c r="D39" s="17" t="s">
        <v>39</v>
      </c>
      <c r="E39" s="6">
        <v>24.468950271606445</v>
      </c>
    </row>
    <row r="40" spans="1:9" x14ac:dyDescent="0.25">
      <c r="A40" s="2" t="s">
        <v>62</v>
      </c>
      <c r="B40" s="2" t="s">
        <v>23</v>
      </c>
      <c r="C40" s="2">
        <v>3</v>
      </c>
      <c r="D40" s="17" t="s">
        <v>38</v>
      </c>
      <c r="E40" s="6">
        <v>19.957996368408203</v>
      </c>
    </row>
    <row r="41" spans="1:9" x14ac:dyDescent="0.25">
      <c r="A41" s="2" t="s">
        <v>62</v>
      </c>
      <c r="B41" s="2" t="s">
        <v>23</v>
      </c>
      <c r="C41" s="2">
        <v>1</v>
      </c>
      <c r="D41" s="17" t="s">
        <v>39</v>
      </c>
      <c r="E41" s="6">
        <v>24.425796508789063</v>
      </c>
    </row>
    <row r="42" spans="1:9" x14ac:dyDescent="0.25">
      <c r="A42" s="2" t="s">
        <v>62</v>
      </c>
      <c r="B42" s="2" t="s">
        <v>23</v>
      </c>
      <c r="C42" s="2">
        <v>2</v>
      </c>
      <c r="D42" s="17" t="s">
        <v>38</v>
      </c>
      <c r="E42" s="6">
        <v>19.842447280883789</v>
      </c>
    </row>
    <row r="43" spans="1:9" x14ac:dyDescent="0.25">
      <c r="A43" s="2" t="s">
        <v>62</v>
      </c>
      <c r="B43" s="2" t="s">
        <v>23</v>
      </c>
      <c r="C43" s="2">
        <v>3</v>
      </c>
      <c r="D43" s="17" t="s">
        <v>39</v>
      </c>
      <c r="E43" s="6">
        <v>24.27631950378418</v>
      </c>
    </row>
    <row r="44" spans="1:9" x14ac:dyDescent="0.25">
      <c r="A44" s="2" t="s">
        <v>63</v>
      </c>
      <c r="B44" s="2" t="s">
        <v>23</v>
      </c>
      <c r="C44" s="2">
        <v>1</v>
      </c>
      <c r="D44" s="17" t="s">
        <v>38</v>
      </c>
      <c r="E44" s="6">
        <v>20.298389434814453</v>
      </c>
    </row>
    <row r="45" spans="1:9" x14ac:dyDescent="0.25">
      <c r="A45" s="2" t="s">
        <v>63</v>
      </c>
      <c r="B45" s="2" t="s">
        <v>23</v>
      </c>
      <c r="C45" s="2">
        <v>2</v>
      </c>
      <c r="D45" s="17" t="s">
        <v>39</v>
      </c>
      <c r="E45" s="6">
        <v>24.728517532348633</v>
      </c>
    </row>
    <row r="46" spans="1:9" x14ac:dyDescent="0.25">
      <c r="A46" s="2" t="s">
        <v>63</v>
      </c>
      <c r="B46" s="2" t="s">
        <v>23</v>
      </c>
      <c r="C46" s="2">
        <v>3</v>
      </c>
      <c r="D46" s="17" t="s">
        <v>38</v>
      </c>
      <c r="E46" s="6">
        <v>20.539196014404297</v>
      </c>
    </row>
    <row r="47" spans="1:9" x14ac:dyDescent="0.25">
      <c r="A47" s="2" t="s">
        <v>63</v>
      </c>
      <c r="B47" s="2" t="s">
        <v>23</v>
      </c>
      <c r="C47" s="2">
        <v>1</v>
      </c>
      <c r="D47" s="17" t="s">
        <v>39</v>
      </c>
      <c r="E47" s="6">
        <v>24.968013763427734</v>
      </c>
    </row>
    <row r="48" spans="1:9" x14ac:dyDescent="0.25">
      <c r="A48" s="2" t="s">
        <v>63</v>
      </c>
      <c r="B48" s="2" t="s">
        <v>23</v>
      </c>
      <c r="C48" s="2">
        <v>2</v>
      </c>
      <c r="D48" s="17" t="s">
        <v>38</v>
      </c>
      <c r="E48" s="6">
        <v>20.224098205566406</v>
      </c>
    </row>
    <row r="49" spans="1:6" x14ac:dyDescent="0.25">
      <c r="A49" s="2" t="s">
        <v>63</v>
      </c>
      <c r="B49" s="2" t="s">
        <v>23</v>
      </c>
      <c r="C49" s="2">
        <v>3</v>
      </c>
      <c r="D49" s="17" t="s">
        <v>39</v>
      </c>
      <c r="E49" s="6">
        <v>24.652254104614258</v>
      </c>
    </row>
    <row r="50" spans="1:6" x14ac:dyDescent="0.25">
      <c r="A50" s="2" t="s">
        <v>64</v>
      </c>
      <c r="B50" s="2" t="s">
        <v>23</v>
      </c>
      <c r="C50" s="2">
        <v>1</v>
      </c>
      <c r="D50" s="17" t="s">
        <v>38</v>
      </c>
      <c r="E50" s="6">
        <v>19.987194061279297</v>
      </c>
      <c r="F50" s="3"/>
    </row>
    <row r="51" spans="1:6" x14ac:dyDescent="0.25">
      <c r="A51" s="2" t="s">
        <v>64</v>
      </c>
      <c r="B51" s="2" t="s">
        <v>23</v>
      </c>
      <c r="C51" s="2">
        <v>2</v>
      </c>
      <c r="D51" s="17" t="s">
        <v>39</v>
      </c>
      <c r="E51" s="6">
        <v>23.852550506591797</v>
      </c>
      <c r="F51" s="3"/>
    </row>
    <row r="52" spans="1:6" x14ac:dyDescent="0.25">
      <c r="A52" s="2" t="s">
        <v>64</v>
      </c>
      <c r="B52" s="2" t="s">
        <v>23</v>
      </c>
      <c r="C52" s="2">
        <v>3</v>
      </c>
      <c r="D52" s="17" t="s">
        <v>38</v>
      </c>
      <c r="E52" s="6">
        <v>20.102483749389648</v>
      </c>
      <c r="F52" s="3"/>
    </row>
    <row r="53" spans="1:6" x14ac:dyDescent="0.25">
      <c r="A53" s="2" t="s">
        <v>64</v>
      </c>
      <c r="B53" s="2" t="s">
        <v>23</v>
      </c>
      <c r="C53" s="2">
        <v>1</v>
      </c>
      <c r="D53" s="17" t="s">
        <v>39</v>
      </c>
      <c r="E53" s="6">
        <v>23.981451034545898</v>
      </c>
      <c r="F53" s="3"/>
    </row>
    <row r="54" spans="1:6" x14ac:dyDescent="0.25">
      <c r="A54" s="2" t="s">
        <v>64</v>
      </c>
      <c r="B54" s="2" t="s">
        <v>23</v>
      </c>
      <c r="C54" s="2">
        <v>2</v>
      </c>
      <c r="D54" s="17" t="s">
        <v>38</v>
      </c>
      <c r="E54" s="6">
        <v>20.142522811889648</v>
      </c>
      <c r="F54" s="3"/>
    </row>
    <row r="55" spans="1:6" x14ac:dyDescent="0.25">
      <c r="A55" s="2" t="s">
        <v>64</v>
      </c>
      <c r="B55" s="2" t="s">
        <v>23</v>
      </c>
      <c r="C55" s="2">
        <v>3</v>
      </c>
      <c r="D55" s="17" t="s">
        <v>39</v>
      </c>
      <c r="E55" s="6">
        <v>23.970483779907227</v>
      </c>
      <c r="F55" s="3"/>
    </row>
    <row r="56" spans="1:6" x14ac:dyDescent="0.25">
      <c r="A56" s="2" t="s">
        <v>65</v>
      </c>
      <c r="B56" s="2" t="s">
        <v>23</v>
      </c>
      <c r="C56" s="2">
        <v>1</v>
      </c>
      <c r="D56" s="17" t="s">
        <v>38</v>
      </c>
      <c r="E56" s="6">
        <v>20.186113357543945</v>
      </c>
    </row>
    <row r="57" spans="1:6" x14ac:dyDescent="0.25">
      <c r="A57" s="2" t="s">
        <v>65</v>
      </c>
      <c r="B57" s="2" t="s">
        <v>23</v>
      </c>
      <c r="C57" s="2">
        <v>2</v>
      </c>
      <c r="D57" s="17" t="s">
        <v>39</v>
      </c>
      <c r="E57" s="6">
        <v>24.424766540527344</v>
      </c>
    </row>
    <row r="58" spans="1:6" x14ac:dyDescent="0.25">
      <c r="A58" s="2" t="s">
        <v>65</v>
      </c>
      <c r="B58" s="2" t="s">
        <v>23</v>
      </c>
      <c r="C58" s="2">
        <v>3</v>
      </c>
      <c r="D58" s="17" t="s">
        <v>38</v>
      </c>
      <c r="E58" s="6">
        <v>19.915353775024414</v>
      </c>
    </row>
    <row r="59" spans="1:6" x14ac:dyDescent="0.25">
      <c r="A59" s="2" t="s">
        <v>65</v>
      </c>
      <c r="B59" s="2" t="s">
        <v>23</v>
      </c>
      <c r="C59" s="2">
        <v>1</v>
      </c>
      <c r="D59" s="17" t="s">
        <v>39</v>
      </c>
      <c r="E59" s="6">
        <v>24.138816833496094</v>
      </c>
    </row>
    <row r="60" spans="1:6" x14ac:dyDescent="0.25">
      <c r="A60" s="2" t="s">
        <v>65</v>
      </c>
      <c r="B60" s="2" t="s">
        <v>23</v>
      </c>
      <c r="C60" s="2">
        <v>2</v>
      </c>
      <c r="D60" s="17" t="s">
        <v>38</v>
      </c>
      <c r="E60" s="6">
        <v>19.965618133544922</v>
      </c>
    </row>
    <row r="61" spans="1:6" x14ac:dyDescent="0.25">
      <c r="A61" s="2" t="s">
        <v>65</v>
      </c>
      <c r="B61" s="2" t="s">
        <v>23</v>
      </c>
      <c r="C61" s="2">
        <v>3</v>
      </c>
      <c r="D61" s="17" t="s">
        <v>39</v>
      </c>
      <c r="E61" s="6">
        <v>24.204286575317383</v>
      </c>
    </row>
    <row r="62" spans="1:6" x14ac:dyDescent="0.25">
      <c r="A62" s="2" t="s">
        <v>66</v>
      </c>
      <c r="B62" s="2" t="s">
        <v>23</v>
      </c>
      <c r="C62" s="2">
        <v>1</v>
      </c>
      <c r="D62" s="17" t="s">
        <v>38</v>
      </c>
      <c r="E62" s="6">
        <v>20.104055404663086</v>
      </c>
    </row>
    <row r="63" spans="1:6" x14ac:dyDescent="0.25">
      <c r="A63" s="2" t="s">
        <v>66</v>
      </c>
      <c r="B63" s="2" t="s">
        <v>23</v>
      </c>
      <c r="C63" s="2">
        <v>2</v>
      </c>
      <c r="D63" s="17" t="s">
        <v>39</v>
      </c>
      <c r="E63" s="6">
        <v>24.265810012817383</v>
      </c>
    </row>
    <row r="64" spans="1:6" x14ac:dyDescent="0.25">
      <c r="A64" s="2" t="s">
        <v>66</v>
      </c>
      <c r="B64" s="2" t="s">
        <v>23</v>
      </c>
      <c r="C64" s="2">
        <v>3</v>
      </c>
      <c r="D64" s="17" t="s">
        <v>38</v>
      </c>
      <c r="E64" s="6">
        <v>20.118442535400391</v>
      </c>
    </row>
    <row r="65" spans="1:5" x14ac:dyDescent="0.25">
      <c r="A65" s="2" t="s">
        <v>66</v>
      </c>
      <c r="B65" s="2" t="s">
        <v>23</v>
      </c>
      <c r="C65" s="2">
        <v>1</v>
      </c>
      <c r="D65" s="17" t="s">
        <v>39</v>
      </c>
      <c r="E65" s="6">
        <v>24.272115707397461</v>
      </c>
    </row>
    <row r="66" spans="1:5" x14ac:dyDescent="0.25">
      <c r="A66" s="2" t="s">
        <v>66</v>
      </c>
      <c r="B66" s="2" t="s">
        <v>23</v>
      </c>
      <c r="C66" s="2">
        <v>2</v>
      </c>
      <c r="D66" s="17" t="s">
        <v>38</v>
      </c>
      <c r="E66" s="6">
        <v>19.986396789550781</v>
      </c>
    </row>
    <row r="67" spans="1:5" x14ac:dyDescent="0.25">
      <c r="A67" s="2" t="s">
        <v>66</v>
      </c>
      <c r="B67" s="2" t="s">
        <v>23</v>
      </c>
      <c r="C67" s="2">
        <v>3</v>
      </c>
      <c r="D67" s="17" t="s">
        <v>39</v>
      </c>
      <c r="E67" s="6">
        <v>24.118404388427734</v>
      </c>
    </row>
    <row r="68" spans="1:5" x14ac:dyDescent="0.25">
      <c r="A68" s="2" t="s">
        <v>67</v>
      </c>
      <c r="B68" s="2" t="s">
        <v>23</v>
      </c>
      <c r="C68" s="2">
        <v>1</v>
      </c>
      <c r="D68" s="17" t="s">
        <v>38</v>
      </c>
      <c r="E68" s="6">
        <v>19.948291778564453</v>
      </c>
    </row>
    <row r="69" spans="1:5" x14ac:dyDescent="0.25">
      <c r="A69" s="2" t="s">
        <v>67</v>
      </c>
      <c r="B69" s="2" t="s">
        <v>23</v>
      </c>
      <c r="C69" s="2">
        <v>2</v>
      </c>
      <c r="D69" s="17" t="s">
        <v>39</v>
      </c>
      <c r="E69" s="6">
        <v>24.194108963012695</v>
      </c>
    </row>
    <row r="70" spans="1:5" x14ac:dyDescent="0.25">
      <c r="A70" s="2" t="s">
        <v>67</v>
      </c>
      <c r="B70" s="2" t="s">
        <v>23</v>
      </c>
      <c r="C70" s="2">
        <v>3</v>
      </c>
      <c r="D70" s="17" t="s">
        <v>38</v>
      </c>
      <c r="E70" s="6">
        <v>20.333633422851563</v>
      </c>
    </row>
    <row r="71" spans="1:5" x14ac:dyDescent="0.25">
      <c r="A71" s="2" t="s">
        <v>67</v>
      </c>
      <c r="B71" s="2" t="s">
        <v>23</v>
      </c>
      <c r="C71" s="2">
        <v>1</v>
      </c>
      <c r="D71" s="17" t="s">
        <v>39</v>
      </c>
      <c r="E71" s="6">
        <v>24.617254257202148</v>
      </c>
    </row>
    <row r="72" spans="1:5" x14ac:dyDescent="0.25">
      <c r="A72" s="2" t="s">
        <v>67</v>
      </c>
      <c r="B72" s="2" t="s">
        <v>23</v>
      </c>
      <c r="C72" s="2">
        <v>2</v>
      </c>
      <c r="D72" s="17" t="s">
        <v>38</v>
      </c>
      <c r="E72" s="6">
        <v>20.050458908081055</v>
      </c>
    </row>
    <row r="73" spans="1:5" x14ac:dyDescent="0.25">
      <c r="A73" s="2" t="s">
        <v>67</v>
      </c>
      <c r="B73" s="2" t="s">
        <v>23</v>
      </c>
      <c r="C73" s="2">
        <v>3</v>
      </c>
      <c r="D73" s="17" t="s">
        <v>39</v>
      </c>
      <c r="E73" s="6">
        <v>24.320903778076172</v>
      </c>
    </row>
    <row r="74" spans="1:5" x14ac:dyDescent="0.25">
      <c r="A74" s="2" t="s">
        <v>56</v>
      </c>
      <c r="B74" s="2" t="s">
        <v>24</v>
      </c>
      <c r="C74" s="2">
        <v>1</v>
      </c>
      <c r="D74" s="17" t="s">
        <v>38</v>
      </c>
      <c r="E74" s="6">
        <v>20.817493438720703</v>
      </c>
    </row>
    <row r="75" spans="1:5" x14ac:dyDescent="0.25">
      <c r="A75" s="2" t="s">
        <v>56</v>
      </c>
      <c r="B75" s="2" t="s">
        <v>24</v>
      </c>
      <c r="C75" s="2">
        <v>2</v>
      </c>
      <c r="D75" s="17" t="s">
        <v>39</v>
      </c>
      <c r="E75" s="6">
        <v>25.307489395141602</v>
      </c>
    </row>
    <row r="76" spans="1:5" x14ac:dyDescent="0.25">
      <c r="A76" s="2" t="s">
        <v>56</v>
      </c>
      <c r="B76" s="2" t="s">
        <v>24</v>
      </c>
      <c r="C76" s="2">
        <v>3</v>
      </c>
      <c r="D76" s="17" t="s">
        <v>38</v>
      </c>
      <c r="E76" s="6">
        <v>20.83827018737793</v>
      </c>
    </row>
    <row r="77" spans="1:5" x14ac:dyDescent="0.25">
      <c r="A77" s="2" t="s">
        <v>56</v>
      </c>
      <c r="B77" s="2" t="s">
        <v>24</v>
      </c>
      <c r="C77" s="2">
        <v>1</v>
      </c>
      <c r="D77" s="17" t="s">
        <v>39</v>
      </c>
      <c r="E77" s="6">
        <v>25.363162994384766</v>
      </c>
    </row>
    <row r="78" spans="1:5" x14ac:dyDescent="0.25">
      <c r="A78" s="2" t="s">
        <v>56</v>
      </c>
      <c r="B78" s="2" t="s">
        <v>24</v>
      </c>
      <c r="C78" s="2">
        <v>2</v>
      </c>
      <c r="D78" s="17" t="s">
        <v>38</v>
      </c>
      <c r="E78" s="6">
        <v>20.747089385986328</v>
      </c>
    </row>
    <row r="79" spans="1:5" x14ac:dyDescent="0.25">
      <c r="A79" s="2" t="s">
        <v>56</v>
      </c>
      <c r="B79" s="2" t="s">
        <v>24</v>
      </c>
      <c r="C79" s="2">
        <v>3</v>
      </c>
      <c r="D79" s="17" t="s">
        <v>39</v>
      </c>
      <c r="E79" s="6">
        <v>25.332229614257813</v>
      </c>
    </row>
    <row r="80" spans="1:5" x14ac:dyDescent="0.25">
      <c r="A80" s="2" t="s">
        <v>57</v>
      </c>
      <c r="B80" s="2" t="s">
        <v>24</v>
      </c>
      <c r="C80" s="2">
        <v>1</v>
      </c>
      <c r="D80" s="17" t="s">
        <v>38</v>
      </c>
      <c r="E80" s="6">
        <v>20.35753059387207</v>
      </c>
    </row>
    <row r="81" spans="1:5" x14ac:dyDescent="0.25">
      <c r="A81" s="2" t="s">
        <v>57</v>
      </c>
      <c r="B81" s="2" t="s">
        <v>24</v>
      </c>
      <c r="C81" s="2">
        <v>2</v>
      </c>
      <c r="D81" s="17" t="s">
        <v>39</v>
      </c>
      <c r="E81" s="6">
        <v>24.777101516723633</v>
      </c>
    </row>
    <row r="82" spans="1:5" x14ac:dyDescent="0.25">
      <c r="A82" s="2" t="s">
        <v>57</v>
      </c>
      <c r="B82" s="2" t="s">
        <v>24</v>
      </c>
      <c r="C82" s="2">
        <v>3</v>
      </c>
      <c r="D82" s="17" t="s">
        <v>38</v>
      </c>
      <c r="E82" s="6">
        <v>20.388221740722656</v>
      </c>
    </row>
    <row r="83" spans="1:5" x14ac:dyDescent="0.25">
      <c r="A83" s="2" t="s">
        <v>57</v>
      </c>
      <c r="B83" s="2" t="s">
        <v>24</v>
      </c>
      <c r="C83" s="2">
        <v>1</v>
      </c>
      <c r="D83" s="17" t="s">
        <v>39</v>
      </c>
      <c r="E83" s="6">
        <v>24.823698043823242</v>
      </c>
    </row>
    <row r="84" spans="1:5" x14ac:dyDescent="0.25">
      <c r="A84" s="2" t="s">
        <v>57</v>
      </c>
      <c r="B84" s="2" t="s">
        <v>24</v>
      </c>
      <c r="C84" s="2">
        <v>2</v>
      </c>
      <c r="D84" s="17" t="s">
        <v>38</v>
      </c>
      <c r="E84" s="6">
        <v>20.134414672851563</v>
      </c>
    </row>
    <row r="85" spans="1:5" x14ac:dyDescent="0.25">
      <c r="A85" s="2" t="s">
        <v>57</v>
      </c>
      <c r="B85" s="2" t="s">
        <v>24</v>
      </c>
      <c r="C85" s="2">
        <v>3</v>
      </c>
      <c r="D85" s="17" t="s">
        <v>39</v>
      </c>
      <c r="E85" s="6">
        <v>24.588127136230469</v>
      </c>
    </row>
    <row r="86" spans="1:5" x14ac:dyDescent="0.25">
      <c r="A86" s="2" t="s">
        <v>58</v>
      </c>
      <c r="B86" s="2" t="s">
        <v>24</v>
      </c>
      <c r="C86" s="2">
        <v>1</v>
      </c>
      <c r="D86" s="17" t="s">
        <v>38</v>
      </c>
      <c r="E86" s="6">
        <v>21.000226974487305</v>
      </c>
    </row>
    <row r="87" spans="1:5" x14ac:dyDescent="0.25">
      <c r="A87" s="2" t="s">
        <v>58</v>
      </c>
      <c r="B87" s="2" t="s">
        <v>24</v>
      </c>
      <c r="C87" s="2">
        <v>2</v>
      </c>
      <c r="D87" s="17" t="s">
        <v>39</v>
      </c>
      <c r="E87" s="6">
        <v>25.408214569091797</v>
      </c>
    </row>
    <row r="88" spans="1:5" x14ac:dyDescent="0.25">
      <c r="A88" s="2" t="s">
        <v>58</v>
      </c>
      <c r="B88" s="2" t="s">
        <v>24</v>
      </c>
      <c r="C88" s="2">
        <v>3</v>
      </c>
      <c r="D88" s="17" t="s">
        <v>38</v>
      </c>
      <c r="E88" s="6">
        <v>20.578733444213867</v>
      </c>
    </row>
    <row r="89" spans="1:5" x14ac:dyDescent="0.25">
      <c r="A89" s="2" t="s">
        <v>58</v>
      </c>
      <c r="B89" s="2" t="s">
        <v>24</v>
      </c>
      <c r="C89" s="2">
        <v>1</v>
      </c>
      <c r="D89" s="17" t="s">
        <v>39</v>
      </c>
      <c r="E89" s="6">
        <v>24.949913024902344</v>
      </c>
    </row>
    <row r="90" spans="1:5" x14ac:dyDescent="0.25">
      <c r="A90" s="2" t="s">
        <v>58</v>
      </c>
      <c r="B90" s="2" t="s">
        <v>24</v>
      </c>
      <c r="C90" s="2">
        <v>2</v>
      </c>
      <c r="D90" s="17" t="s">
        <v>38</v>
      </c>
      <c r="E90" s="6">
        <v>20.827169418334961</v>
      </c>
    </row>
    <row r="91" spans="1:5" x14ac:dyDescent="0.25">
      <c r="A91" s="2" t="s">
        <v>58</v>
      </c>
      <c r="B91" s="2" t="s">
        <v>24</v>
      </c>
      <c r="C91" s="2">
        <v>3</v>
      </c>
      <c r="D91" s="17" t="s">
        <v>39</v>
      </c>
      <c r="E91" s="6">
        <v>25.230400085449219</v>
      </c>
    </row>
    <row r="92" spans="1:5" x14ac:dyDescent="0.25">
      <c r="A92" s="2" t="s">
        <v>59</v>
      </c>
      <c r="B92" s="2" t="s">
        <v>24</v>
      </c>
      <c r="C92" s="2">
        <v>1</v>
      </c>
      <c r="D92" s="17" t="s">
        <v>38</v>
      </c>
      <c r="E92" s="6">
        <v>20.431192398071289</v>
      </c>
    </row>
    <row r="93" spans="1:5" x14ac:dyDescent="0.25">
      <c r="A93" s="2" t="s">
        <v>59</v>
      </c>
      <c r="B93" s="2" t="s">
        <v>24</v>
      </c>
      <c r="C93" s="2">
        <v>2</v>
      </c>
      <c r="D93" s="17" t="s">
        <v>39</v>
      </c>
      <c r="E93" s="6">
        <v>24.971780776977539</v>
      </c>
    </row>
    <row r="94" spans="1:5" x14ac:dyDescent="0.25">
      <c r="A94" s="2" t="s">
        <v>59</v>
      </c>
      <c r="B94" s="2" t="s">
        <v>24</v>
      </c>
      <c r="C94" s="2">
        <v>3</v>
      </c>
      <c r="D94" s="17" t="s">
        <v>38</v>
      </c>
      <c r="E94" s="6">
        <v>20.40440559387207</v>
      </c>
    </row>
    <row r="95" spans="1:5" x14ac:dyDescent="0.25">
      <c r="A95" s="2" t="s">
        <v>59</v>
      </c>
      <c r="B95" s="2" t="s">
        <v>24</v>
      </c>
      <c r="C95" s="2">
        <v>1</v>
      </c>
      <c r="D95" s="17" t="s">
        <v>39</v>
      </c>
      <c r="E95" s="6">
        <v>24.92341423034668</v>
      </c>
    </row>
    <row r="96" spans="1:5" x14ac:dyDescent="0.25">
      <c r="A96" s="2" t="s">
        <v>59</v>
      </c>
      <c r="B96" s="2" t="s">
        <v>24</v>
      </c>
      <c r="C96" s="2">
        <v>2</v>
      </c>
      <c r="D96" s="17" t="s">
        <v>38</v>
      </c>
      <c r="E96" s="6">
        <v>20.399358749389648</v>
      </c>
    </row>
    <row r="97" spans="1:5" x14ac:dyDescent="0.25">
      <c r="A97" s="2" t="s">
        <v>59</v>
      </c>
      <c r="B97" s="2" t="s">
        <v>24</v>
      </c>
      <c r="C97" s="2">
        <v>3</v>
      </c>
      <c r="D97" s="17" t="s">
        <v>39</v>
      </c>
      <c r="E97" s="6">
        <v>24.92469596862793</v>
      </c>
    </row>
    <row r="98" spans="1:5" x14ac:dyDescent="0.25">
      <c r="A98" s="2" t="s">
        <v>60</v>
      </c>
      <c r="B98" s="2" t="s">
        <v>24</v>
      </c>
      <c r="C98" s="2">
        <v>1</v>
      </c>
      <c r="D98" s="17" t="s">
        <v>38</v>
      </c>
      <c r="E98" s="6">
        <v>20.507131576538086</v>
      </c>
    </row>
    <row r="99" spans="1:5" x14ac:dyDescent="0.25">
      <c r="A99" s="2" t="s">
        <v>60</v>
      </c>
      <c r="B99" s="2" t="s">
        <v>24</v>
      </c>
      <c r="C99" s="2">
        <v>2</v>
      </c>
      <c r="D99" s="17" t="s">
        <v>39</v>
      </c>
      <c r="E99" s="6">
        <v>24.904096603393555</v>
      </c>
    </row>
    <row r="100" spans="1:5" x14ac:dyDescent="0.25">
      <c r="A100" s="2" t="s">
        <v>60</v>
      </c>
      <c r="B100" s="2" t="s">
        <v>24</v>
      </c>
      <c r="C100" s="2">
        <v>3</v>
      </c>
      <c r="D100" s="17" t="s">
        <v>38</v>
      </c>
      <c r="E100" s="6">
        <v>20.570762634277344</v>
      </c>
    </row>
    <row r="101" spans="1:5" x14ac:dyDescent="0.25">
      <c r="A101" s="2" t="s">
        <v>60</v>
      </c>
      <c r="B101" s="2" t="s">
        <v>24</v>
      </c>
      <c r="C101" s="2">
        <v>1</v>
      </c>
      <c r="D101" s="17" t="s">
        <v>39</v>
      </c>
      <c r="E101" s="6">
        <v>24.97088623046875</v>
      </c>
    </row>
    <row r="102" spans="1:5" x14ac:dyDescent="0.25">
      <c r="A102" s="2" t="s">
        <v>60</v>
      </c>
      <c r="B102" s="2" t="s">
        <v>24</v>
      </c>
      <c r="C102" s="2">
        <v>2</v>
      </c>
      <c r="D102" s="17" t="s">
        <v>38</v>
      </c>
      <c r="E102" s="6">
        <v>20.466056823730469</v>
      </c>
    </row>
    <row r="103" spans="1:5" x14ac:dyDescent="0.25">
      <c r="A103" s="2" t="s">
        <v>60</v>
      </c>
      <c r="B103" s="2" t="s">
        <v>24</v>
      </c>
      <c r="C103" s="2">
        <v>3</v>
      </c>
      <c r="D103" s="17" t="s">
        <v>39</v>
      </c>
      <c r="E103" s="6">
        <v>24.921545028686523</v>
      </c>
    </row>
    <row r="104" spans="1:5" x14ac:dyDescent="0.25">
      <c r="A104" s="2" t="s">
        <v>61</v>
      </c>
      <c r="B104" s="2" t="s">
        <v>24</v>
      </c>
      <c r="C104" s="2">
        <v>1</v>
      </c>
      <c r="D104" s="17" t="s">
        <v>38</v>
      </c>
      <c r="E104" s="6">
        <v>20.328536987304688</v>
      </c>
    </row>
    <row r="105" spans="1:5" x14ac:dyDescent="0.25">
      <c r="A105" s="2" t="s">
        <v>61</v>
      </c>
      <c r="B105" s="2" t="s">
        <v>24</v>
      </c>
      <c r="C105" s="2">
        <v>2</v>
      </c>
      <c r="D105" s="17" t="s">
        <v>39</v>
      </c>
      <c r="E105" s="6">
        <v>24.738649368286133</v>
      </c>
    </row>
    <row r="106" spans="1:5" x14ac:dyDescent="0.25">
      <c r="A106" s="2" t="s">
        <v>61</v>
      </c>
      <c r="B106" s="2" t="s">
        <v>24</v>
      </c>
      <c r="C106" s="2">
        <v>3</v>
      </c>
      <c r="D106" s="17" t="s">
        <v>38</v>
      </c>
      <c r="E106" s="6">
        <v>20.337543487548828</v>
      </c>
    </row>
    <row r="107" spans="1:5" x14ac:dyDescent="0.25">
      <c r="A107" s="2" t="s">
        <v>61</v>
      </c>
      <c r="B107" s="2" t="s">
        <v>24</v>
      </c>
      <c r="C107" s="2">
        <v>1</v>
      </c>
      <c r="D107" s="17" t="s">
        <v>39</v>
      </c>
      <c r="E107" s="6">
        <v>24.706264495849609</v>
      </c>
    </row>
    <row r="108" spans="1:5" x14ac:dyDescent="0.25">
      <c r="A108" s="2" t="s">
        <v>61</v>
      </c>
      <c r="B108" s="2" t="s">
        <v>24</v>
      </c>
      <c r="C108" s="2">
        <v>2</v>
      </c>
      <c r="D108" s="17" t="s">
        <v>38</v>
      </c>
      <c r="E108" s="6">
        <v>20.228172302246094</v>
      </c>
    </row>
    <row r="109" spans="1:5" x14ac:dyDescent="0.25">
      <c r="A109" s="2" t="s">
        <v>61</v>
      </c>
      <c r="B109" s="2" t="s">
        <v>24</v>
      </c>
      <c r="C109" s="2">
        <v>3</v>
      </c>
      <c r="D109" s="17" t="s">
        <v>39</v>
      </c>
      <c r="E109" s="6">
        <v>24.637460708618164</v>
      </c>
    </row>
    <row r="110" spans="1:5" x14ac:dyDescent="0.25">
      <c r="A110" s="2" t="s">
        <v>62</v>
      </c>
      <c r="B110" s="2" t="s">
        <v>24</v>
      </c>
      <c r="C110" s="2">
        <v>1</v>
      </c>
      <c r="D110" s="17" t="s">
        <v>38</v>
      </c>
      <c r="E110" s="6">
        <v>20.258499145507813</v>
      </c>
    </row>
    <row r="111" spans="1:5" x14ac:dyDescent="0.25">
      <c r="A111" s="2" t="s">
        <v>62</v>
      </c>
      <c r="B111" s="2" t="s">
        <v>24</v>
      </c>
      <c r="C111" s="2">
        <v>2</v>
      </c>
      <c r="D111" s="17" t="s">
        <v>39</v>
      </c>
      <c r="E111" s="6">
        <v>25.71415901184082</v>
      </c>
    </row>
    <row r="112" spans="1:5" x14ac:dyDescent="0.25">
      <c r="A112" s="2" t="s">
        <v>62</v>
      </c>
      <c r="B112" s="2" t="s">
        <v>24</v>
      </c>
      <c r="C112" s="2">
        <v>3</v>
      </c>
      <c r="D112" s="17" t="s">
        <v>38</v>
      </c>
      <c r="E112" s="6">
        <v>20.208194732666016</v>
      </c>
    </row>
    <row r="113" spans="1:5" x14ac:dyDescent="0.25">
      <c r="A113" s="2" t="s">
        <v>62</v>
      </c>
      <c r="B113" s="2" t="s">
        <v>24</v>
      </c>
      <c r="C113" s="2">
        <v>1</v>
      </c>
      <c r="D113" s="17" t="s">
        <v>39</v>
      </c>
      <c r="E113" s="6">
        <v>25.663803100585938</v>
      </c>
    </row>
    <row r="114" spans="1:5" x14ac:dyDescent="0.25">
      <c r="A114" s="2" t="s">
        <v>62</v>
      </c>
      <c r="B114" s="2" t="s">
        <v>24</v>
      </c>
      <c r="C114" s="2">
        <v>2</v>
      </c>
      <c r="D114" s="17" t="s">
        <v>38</v>
      </c>
      <c r="E114" s="6">
        <v>20.034482955932617</v>
      </c>
    </row>
    <row r="115" spans="1:5" x14ac:dyDescent="0.25">
      <c r="A115" s="2" t="s">
        <v>62</v>
      </c>
      <c r="B115" s="2" t="s">
        <v>24</v>
      </c>
      <c r="C115" s="2">
        <v>3</v>
      </c>
      <c r="D115" s="17" t="s">
        <v>39</v>
      </c>
      <c r="E115" s="6">
        <v>25.522392272949219</v>
      </c>
    </row>
    <row r="116" spans="1:5" x14ac:dyDescent="0.25">
      <c r="A116" s="2" t="s">
        <v>63</v>
      </c>
      <c r="B116" s="2" t="s">
        <v>24</v>
      </c>
      <c r="C116" s="2">
        <v>1</v>
      </c>
      <c r="D116" s="17" t="s">
        <v>38</v>
      </c>
      <c r="E116" s="6">
        <v>20.554893493652344</v>
      </c>
    </row>
    <row r="117" spans="1:5" x14ac:dyDescent="0.25">
      <c r="A117" s="2" t="s">
        <v>63</v>
      </c>
      <c r="B117" s="2" t="s">
        <v>24</v>
      </c>
      <c r="C117" s="2">
        <v>2</v>
      </c>
      <c r="D117" s="17" t="s">
        <v>39</v>
      </c>
      <c r="E117" s="6">
        <v>26.03099250793457</v>
      </c>
    </row>
    <row r="118" spans="1:5" x14ac:dyDescent="0.25">
      <c r="A118" s="2" t="s">
        <v>63</v>
      </c>
      <c r="B118" s="2" t="s">
        <v>24</v>
      </c>
      <c r="C118" s="2">
        <v>3</v>
      </c>
      <c r="D118" s="17" t="s">
        <v>38</v>
      </c>
      <c r="E118" s="6">
        <v>20.604389190673828</v>
      </c>
    </row>
    <row r="119" spans="1:5" x14ac:dyDescent="0.25">
      <c r="A119" s="2" t="s">
        <v>63</v>
      </c>
      <c r="B119" s="2" t="s">
        <v>24</v>
      </c>
      <c r="C119" s="2">
        <v>1</v>
      </c>
      <c r="D119" s="17" t="s">
        <v>39</v>
      </c>
      <c r="E119" s="6">
        <v>26.061124801635742</v>
      </c>
    </row>
    <row r="120" spans="1:5" x14ac:dyDescent="0.25">
      <c r="A120" s="2" t="s">
        <v>63</v>
      </c>
      <c r="B120" s="2" t="s">
        <v>24</v>
      </c>
      <c r="C120" s="2">
        <v>2</v>
      </c>
      <c r="D120" s="17" t="s">
        <v>38</v>
      </c>
      <c r="E120" s="6">
        <v>20.506584167480469</v>
      </c>
    </row>
    <row r="121" spans="1:5" x14ac:dyDescent="0.25">
      <c r="A121" s="2" t="s">
        <v>63</v>
      </c>
      <c r="B121" s="2" t="s">
        <v>24</v>
      </c>
      <c r="C121" s="2">
        <v>3</v>
      </c>
      <c r="D121" s="17" t="s">
        <v>39</v>
      </c>
      <c r="E121" s="6">
        <v>25.968965530395508</v>
      </c>
    </row>
    <row r="122" spans="1:5" x14ac:dyDescent="0.25">
      <c r="A122" s="2" t="s">
        <v>64</v>
      </c>
      <c r="B122" s="2" t="s">
        <v>24</v>
      </c>
      <c r="C122" s="2">
        <v>1</v>
      </c>
      <c r="D122" s="17" t="s">
        <v>38</v>
      </c>
      <c r="E122" s="6">
        <v>20.134786605834961</v>
      </c>
    </row>
    <row r="123" spans="1:5" x14ac:dyDescent="0.25">
      <c r="A123" s="2" t="s">
        <v>64</v>
      </c>
      <c r="B123" s="2" t="s">
        <v>24</v>
      </c>
      <c r="C123" s="2">
        <v>2</v>
      </c>
      <c r="D123" s="17" t="s">
        <v>39</v>
      </c>
      <c r="E123" s="6">
        <v>25.643013000488281</v>
      </c>
    </row>
    <row r="124" spans="1:5" x14ac:dyDescent="0.25">
      <c r="A124" s="2" t="s">
        <v>64</v>
      </c>
      <c r="B124" s="2" t="s">
        <v>24</v>
      </c>
      <c r="C124" s="2">
        <v>3</v>
      </c>
      <c r="D124" s="17" t="s">
        <v>38</v>
      </c>
      <c r="E124" s="6">
        <v>20.02562141418457</v>
      </c>
    </row>
    <row r="125" spans="1:5" x14ac:dyDescent="0.25">
      <c r="A125" s="2" t="s">
        <v>64</v>
      </c>
      <c r="B125" s="2" t="s">
        <v>24</v>
      </c>
      <c r="C125" s="2">
        <v>1</v>
      </c>
      <c r="D125" s="17" t="s">
        <v>39</v>
      </c>
      <c r="E125" s="6">
        <v>25.620731353759766</v>
      </c>
    </row>
    <row r="126" spans="1:5" x14ac:dyDescent="0.25">
      <c r="A126" s="2" t="s">
        <v>64</v>
      </c>
      <c r="B126" s="2" t="s">
        <v>24</v>
      </c>
      <c r="C126" s="2">
        <v>2</v>
      </c>
      <c r="D126" s="17" t="s">
        <v>38</v>
      </c>
      <c r="E126" s="6">
        <v>19.973970413208008</v>
      </c>
    </row>
    <row r="127" spans="1:5" x14ac:dyDescent="0.25">
      <c r="A127" s="2" t="s">
        <v>64</v>
      </c>
      <c r="B127" s="2" t="s">
        <v>24</v>
      </c>
      <c r="C127" s="2">
        <v>3</v>
      </c>
      <c r="D127" s="17" t="s">
        <v>39</v>
      </c>
      <c r="E127" s="6">
        <v>25.480123519897461</v>
      </c>
    </row>
    <row r="128" spans="1:5" x14ac:dyDescent="0.25">
      <c r="A128" s="2" t="s">
        <v>65</v>
      </c>
      <c r="B128" s="2" t="s">
        <v>24</v>
      </c>
      <c r="C128" s="2">
        <v>1</v>
      </c>
      <c r="D128" s="17" t="s">
        <v>38</v>
      </c>
      <c r="E128" s="6">
        <v>20.305919647216797</v>
      </c>
    </row>
    <row r="129" spans="1:5" x14ac:dyDescent="0.25">
      <c r="A129" s="2" t="s">
        <v>65</v>
      </c>
      <c r="B129" s="2" t="s">
        <v>24</v>
      </c>
      <c r="C129" s="2">
        <v>2</v>
      </c>
      <c r="D129" s="17" t="s">
        <v>39</v>
      </c>
      <c r="E129" s="6">
        <v>25.621973037719727</v>
      </c>
    </row>
    <row r="130" spans="1:5" x14ac:dyDescent="0.25">
      <c r="A130" s="2" t="s">
        <v>65</v>
      </c>
      <c r="B130" s="2" t="s">
        <v>24</v>
      </c>
      <c r="C130" s="2">
        <v>3</v>
      </c>
      <c r="D130" s="17" t="s">
        <v>38</v>
      </c>
      <c r="E130" s="6">
        <v>20.411863327026367</v>
      </c>
    </row>
    <row r="131" spans="1:5" x14ac:dyDescent="0.25">
      <c r="A131" s="2" t="s">
        <v>65</v>
      </c>
      <c r="B131" s="2" t="s">
        <v>24</v>
      </c>
      <c r="C131" s="2">
        <v>1</v>
      </c>
      <c r="D131" s="17" t="s">
        <v>39</v>
      </c>
      <c r="E131" s="6">
        <v>25.71124267578125</v>
      </c>
    </row>
    <row r="132" spans="1:5" x14ac:dyDescent="0.25">
      <c r="A132" s="2" t="s">
        <v>65</v>
      </c>
      <c r="B132" s="2" t="s">
        <v>24</v>
      </c>
      <c r="C132" s="2">
        <v>2</v>
      </c>
      <c r="D132" s="17" t="s">
        <v>38</v>
      </c>
      <c r="E132" s="6">
        <v>20.099092483520508</v>
      </c>
    </row>
    <row r="133" spans="1:5" x14ac:dyDescent="0.25">
      <c r="A133" s="2" t="s">
        <v>65</v>
      </c>
      <c r="B133" s="2" t="s">
        <v>24</v>
      </c>
      <c r="C133" s="2">
        <v>3</v>
      </c>
      <c r="D133" s="17" t="s">
        <v>39</v>
      </c>
      <c r="E133" s="6">
        <v>25.380010604858398</v>
      </c>
    </row>
    <row r="134" spans="1:5" x14ac:dyDescent="0.25">
      <c r="A134" s="2" t="s">
        <v>66</v>
      </c>
      <c r="B134" s="2" t="s">
        <v>24</v>
      </c>
      <c r="C134" s="2">
        <v>1</v>
      </c>
      <c r="D134" s="17" t="s">
        <v>38</v>
      </c>
      <c r="E134" s="6">
        <v>20.333183288574219</v>
      </c>
    </row>
    <row r="135" spans="1:5" x14ac:dyDescent="0.25">
      <c r="A135" s="2" t="s">
        <v>66</v>
      </c>
      <c r="B135" s="2" t="s">
        <v>24</v>
      </c>
      <c r="C135" s="2">
        <v>2</v>
      </c>
      <c r="D135" s="17" t="s">
        <v>39</v>
      </c>
      <c r="E135" s="6">
        <v>25.57655143737793</v>
      </c>
    </row>
    <row r="136" spans="1:5" x14ac:dyDescent="0.25">
      <c r="A136" s="2" t="s">
        <v>66</v>
      </c>
      <c r="B136" s="2" t="s">
        <v>24</v>
      </c>
      <c r="C136" s="2">
        <v>3</v>
      </c>
      <c r="D136" s="17" t="s">
        <v>38</v>
      </c>
      <c r="E136" s="6">
        <v>20.431024551391602</v>
      </c>
    </row>
    <row r="137" spans="1:5" x14ac:dyDescent="0.25">
      <c r="A137" s="2" t="s">
        <v>66</v>
      </c>
      <c r="B137" s="2" t="s">
        <v>24</v>
      </c>
      <c r="C137" s="2">
        <v>1</v>
      </c>
      <c r="D137" s="17" t="s">
        <v>39</v>
      </c>
      <c r="E137" s="6">
        <v>25.644119262695313</v>
      </c>
    </row>
    <row r="138" spans="1:5" x14ac:dyDescent="0.25">
      <c r="A138" s="2" t="s">
        <v>66</v>
      </c>
      <c r="B138" s="2" t="s">
        <v>24</v>
      </c>
      <c r="C138" s="2">
        <v>2</v>
      </c>
      <c r="D138" s="17" t="s">
        <v>38</v>
      </c>
      <c r="E138" s="6">
        <v>20.067899703979492</v>
      </c>
    </row>
    <row r="139" spans="1:5" x14ac:dyDescent="0.25">
      <c r="A139" s="2" t="s">
        <v>66</v>
      </c>
      <c r="B139" s="2" t="s">
        <v>24</v>
      </c>
      <c r="C139" s="2">
        <v>3</v>
      </c>
      <c r="D139" s="17" t="s">
        <v>39</v>
      </c>
      <c r="E139" s="6">
        <v>25.265459060668945</v>
      </c>
    </row>
    <row r="140" spans="1:5" x14ac:dyDescent="0.25">
      <c r="A140" s="2" t="s">
        <v>67</v>
      </c>
      <c r="B140" s="2" t="s">
        <v>24</v>
      </c>
      <c r="C140" s="2">
        <v>1</v>
      </c>
      <c r="D140" s="17" t="s">
        <v>38</v>
      </c>
      <c r="E140" s="6">
        <v>20.166269302368164</v>
      </c>
    </row>
    <row r="141" spans="1:5" x14ac:dyDescent="0.25">
      <c r="A141" s="2" t="s">
        <v>67</v>
      </c>
      <c r="B141" s="2" t="s">
        <v>24</v>
      </c>
      <c r="C141" s="2">
        <v>2</v>
      </c>
      <c r="D141" s="17" t="s">
        <v>39</v>
      </c>
      <c r="E141" s="6">
        <v>25.582639694213867</v>
      </c>
    </row>
    <row r="142" spans="1:5" x14ac:dyDescent="0.25">
      <c r="A142" s="2" t="s">
        <v>67</v>
      </c>
      <c r="B142" s="2" t="s">
        <v>24</v>
      </c>
      <c r="C142" s="2">
        <v>3</v>
      </c>
      <c r="D142" s="17" t="s">
        <v>38</v>
      </c>
      <c r="E142" s="6">
        <v>20.181327819824219</v>
      </c>
    </row>
    <row r="143" spans="1:5" x14ac:dyDescent="0.25">
      <c r="A143" s="2" t="s">
        <v>67</v>
      </c>
      <c r="B143" s="2" t="s">
        <v>24</v>
      </c>
      <c r="C143" s="2">
        <v>1</v>
      </c>
      <c r="D143" s="17" t="s">
        <v>39</v>
      </c>
      <c r="E143" s="6">
        <v>25.606172561645508</v>
      </c>
    </row>
    <row r="144" spans="1:5" x14ac:dyDescent="0.25">
      <c r="A144" s="2" t="s">
        <v>67</v>
      </c>
      <c r="B144" s="2" t="s">
        <v>24</v>
      </c>
      <c r="C144" s="2">
        <v>2</v>
      </c>
      <c r="D144" s="17" t="s">
        <v>38</v>
      </c>
      <c r="E144" s="6">
        <v>20.145973205566406</v>
      </c>
    </row>
    <row r="145" spans="1:5" x14ac:dyDescent="0.25">
      <c r="A145" s="2" t="s">
        <v>67</v>
      </c>
      <c r="B145" s="2" t="s">
        <v>24</v>
      </c>
      <c r="C145" s="2">
        <v>3</v>
      </c>
      <c r="D145" s="17" t="s">
        <v>39</v>
      </c>
      <c r="E145" s="6">
        <v>25.537750244140625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P21 Hip Fold-change</vt:lpstr>
      <vt:lpstr>P21 Hip CT Quality check</vt:lpstr>
      <vt:lpstr>P21 CTX Fold-change</vt:lpstr>
      <vt:lpstr>P21 CTX CT Quality check</vt:lpstr>
      <vt:lpstr>P100 HIP Fold-change</vt:lpstr>
      <vt:lpstr>P100 HIP CT Quality check</vt:lpstr>
      <vt:lpstr>P100 CTX Fold-change</vt:lpstr>
      <vt:lpstr>P100 CTX CT Quality check</vt:lpstr>
    </vt:vector>
  </TitlesOfParts>
  <Company>Baylor College of Medicine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Abreo, Timothy</dc:creator>
  <cp:lastModifiedBy>Timothy Abreo</cp:lastModifiedBy>
  <dcterms:created xsi:type="dcterms:W3CDTF">2024-05-22T19:55:41Z</dcterms:created>
  <dcterms:modified xsi:type="dcterms:W3CDTF">2024-12-17T16:41:55Z</dcterms:modified>
</cp:coreProperties>
</file>