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0715" windowHeight="13275" firstSheet="3" activeTab="5"/>
  </bookViews>
  <sheets>
    <sheet name="KCNQ2 Monomer Quantification" sheetId="2" r:id="rId1"/>
    <sheet name="KCNQ2 tetramer quantification" sheetId="4" r:id="rId2"/>
    <sheet name="KCNQ2 dimer quantification" sheetId="6" r:id="rId3"/>
    <sheet name="Total Q2 Signal Quantification" sheetId="7" r:id="rId4"/>
    <sheet name="234 kD signal quantification" sheetId="9" r:id="rId5"/>
    <sheet name="Total Q2 Signal +234 kD " sheetId="10" r:id="rId6"/>
    <sheet name="KCNQ3 Monomer Quantification" sheetId="8" r:id="rId7"/>
    <sheet name="BCA Results and Blot Loading" sheetId="3" r:id="rId8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0" l="1"/>
  <c r="E8" i="2" l="1"/>
  <c r="H10" i="10" l="1"/>
  <c r="H9" i="10"/>
  <c r="K9" i="10" s="1"/>
  <c r="H8" i="10"/>
  <c r="I9" i="10" s="1"/>
  <c r="H7" i="10"/>
  <c r="K7" i="10" s="1"/>
  <c r="H6" i="10"/>
  <c r="H5" i="10"/>
  <c r="K5" i="10" s="1"/>
  <c r="H4" i="10"/>
  <c r="H3" i="10"/>
  <c r="K3" i="10" s="1"/>
  <c r="L3" i="10" s="1"/>
  <c r="H2" i="10"/>
  <c r="K10" i="10"/>
  <c r="I10" i="10"/>
  <c r="K8" i="10"/>
  <c r="I8" i="10"/>
  <c r="K6" i="10"/>
  <c r="I6" i="10"/>
  <c r="K4" i="10"/>
  <c r="I4" i="10"/>
  <c r="I2" i="10"/>
  <c r="G10" i="9"/>
  <c r="E10" i="9"/>
  <c r="G9" i="9"/>
  <c r="E9" i="9"/>
  <c r="G8" i="9"/>
  <c r="E8" i="9"/>
  <c r="G7" i="9"/>
  <c r="E7" i="9"/>
  <c r="G6" i="9"/>
  <c r="E6" i="9"/>
  <c r="G5" i="9"/>
  <c r="E5" i="9"/>
  <c r="G4" i="9"/>
  <c r="E4" i="9"/>
  <c r="G3" i="9"/>
  <c r="E3" i="9"/>
  <c r="G2" i="9"/>
  <c r="H2" i="9" s="1"/>
  <c r="E2" i="9"/>
  <c r="L2" i="10" l="1"/>
  <c r="I3" i="10"/>
  <c r="I5" i="10"/>
  <c r="I7" i="10"/>
  <c r="L7" i="10"/>
  <c r="L4" i="10"/>
  <c r="L8" i="10"/>
  <c r="L6" i="10"/>
  <c r="L10" i="10"/>
  <c r="L5" i="10"/>
  <c r="L9" i="10"/>
  <c r="H3" i="9"/>
  <c r="H4" i="9"/>
  <c r="H7" i="9"/>
  <c r="H9" i="9"/>
  <c r="H10" i="9"/>
  <c r="H6" i="9"/>
  <c r="H5" i="9"/>
  <c r="H8" i="9"/>
  <c r="E8" i="8"/>
  <c r="G10" i="8"/>
  <c r="E10" i="8"/>
  <c r="G9" i="8"/>
  <c r="E9" i="8"/>
  <c r="G8" i="8"/>
  <c r="G7" i="8"/>
  <c r="E7" i="8"/>
  <c r="G6" i="8"/>
  <c r="E6" i="8"/>
  <c r="G5" i="8"/>
  <c r="H5" i="8" s="1"/>
  <c r="E5" i="8"/>
  <c r="G4" i="8"/>
  <c r="E4" i="8"/>
  <c r="G3" i="8"/>
  <c r="H3" i="8" s="1"/>
  <c r="E3" i="8"/>
  <c r="G2" i="8"/>
  <c r="H2" i="8" s="1"/>
  <c r="E2" i="8"/>
  <c r="H4" i="8" l="1"/>
  <c r="H6" i="8"/>
  <c r="H7" i="8"/>
  <c r="H9" i="8"/>
  <c r="H8" i="8"/>
  <c r="H10" i="8"/>
  <c r="G3" i="7"/>
  <c r="G4" i="7"/>
  <c r="J4" i="7" s="1"/>
  <c r="G5" i="7"/>
  <c r="H7" i="7" s="1"/>
  <c r="G6" i="7"/>
  <c r="J6" i="7" s="1"/>
  <c r="G7" i="7"/>
  <c r="G8" i="7"/>
  <c r="G9" i="7"/>
  <c r="H9" i="7" s="1"/>
  <c r="G10" i="7"/>
  <c r="J10" i="7" s="1"/>
  <c r="G2" i="7"/>
  <c r="J8" i="7"/>
  <c r="H8" i="7"/>
  <c r="J7" i="7"/>
  <c r="J3" i="7"/>
  <c r="J2" i="7"/>
  <c r="G10" i="6"/>
  <c r="E10" i="6"/>
  <c r="G9" i="6"/>
  <c r="E9" i="6"/>
  <c r="G8" i="6"/>
  <c r="E8" i="6"/>
  <c r="G7" i="6"/>
  <c r="E7" i="6"/>
  <c r="G6" i="6"/>
  <c r="E6" i="6"/>
  <c r="G5" i="6"/>
  <c r="E5" i="6"/>
  <c r="G4" i="6"/>
  <c r="E4" i="6"/>
  <c r="G3" i="6"/>
  <c r="E3" i="6"/>
  <c r="G2" i="6"/>
  <c r="E2" i="6"/>
  <c r="G2" i="4"/>
  <c r="E2" i="4"/>
  <c r="J5" i="7" l="1"/>
  <c r="K2" i="7" s="1"/>
  <c r="K4" i="7"/>
  <c r="H6" i="7"/>
  <c r="H4" i="7"/>
  <c r="J9" i="7"/>
  <c r="K9" i="7" s="1"/>
  <c r="H2" i="7"/>
  <c r="H3" i="6"/>
  <c r="H5" i="6"/>
  <c r="H10" i="7"/>
  <c r="H3" i="7"/>
  <c r="H5" i="7"/>
  <c r="K10" i="7"/>
  <c r="K8" i="7"/>
  <c r="K3" i="7"/>
  <c r="K7" i="7"/>
  <c r="H7" i="6"/>
  <c r="H2" i="6"/>
  <c r="H4" i="6"/>
  <c r="H6" i="6"/>
  <c r="H8" i="6"/>
  <c r="H10" i="6"/>
  <c r="H9" i="6"/>
  <c r="G10" i="4"/>
  <c r="E10" i="4"/>
  <c r="G9" i="4"/>
  <c r="E9" i="4"/>
  <c r="G8" i="4"/>
  <c r="E8" i="4"/>
  <c r="G7" i="4"/>
  <c r="E7" i="4"/>
  <c r="G6" i="4"/>
  <c r="E6" i="4"/>
  <c r="G5" i="4"/>
  <c r="E5" i="4"/>
  <c r="G4" i="4"/>
  <c r="E4" i="4"/>
  <c r="G3" i="4"/>
  <c r="H3" i="4" s="1"/>
  <c r="E3" i="4"/>
  <c r="H6" i="4"/>
  <c r="K5" i="7" l="1"/>
  <c r="K6" i="7"/>
  <c r="H5" i="4"/>
  <c r="H4" i="4"/>
  <c r="H8" i="4"/>
  <c r="H7" i="4"/>
  <c r="H2" i="4"/>
  <c r="H10" i="4"/>
  <c r="H9" i="4"/>
  <c r="G3" i="2"/>
  <c r="G4" i="2"/>
  <c r="G5" i="2"/>
  <c r="G6" i="2"/>
  <c r="G7" i="2"/>
  <c r="G8" i="2"/>
  <c r="G9" i="2"/>
  <c r="G10" i="2"/>
  <c r="G2" i="2"/>
  <c r="H2" i="2" l="1"/>
  <c r="H10" i="2"/>
  <c r="H9" i="2"/>
  <c r="H5" i="2"/>
  <c r="H8" i="2"/>
  <c r="H4" i="2"/>
  <c r="H7" i="2"/>
  <c r="H3" i="2"/>
  <c r="H6" i="2"/>
  <c r="E2" i="2"/>
  <c r="E3" i="2"/>
  <c r="E4" i="2"/>
  <c r="E5" i="2"/>
  <c r="E6" i="2"/>
  <c r="E7" i="2"/>
  <c r="E9" i="2"/>
  <c r="E10" i="2"/>
</calcChain>
</file>

<file path=xl/sharedStrings.xml><?xml version="1.0" encoding="utf-8"?>
<sst xmlns="http://schemas.openxmlformats.org/spreadsheetml/2006/main" count="214" uniqueCount="46">
  <si>
    <t>Mouse</t>
  </si>
  <si>
    <t>Genotype</t>
  </si>
  <si>
    <t>D1</t>
  </si>
  <si>
    <t>G4</t>
  </si>
  <si>
    <t>W2</t>
  </si>
  <si>
    <t>D2</t>
  </si>
  <si>
    <t>G2</t>
  </si>
  <si>
    <t>W3</t>
  </si>
  <si>
    <t>D3</t>
  </si>
  <si>
    <t>G3</t>
  </si>
  <si>
    <t>WT</t>
  </si>
  <si>
    <t>G256W/+</t>
  </si>
  <si>
    <t>G5</t>
  </si>
  <si>
    <t>Q2 Signal</t>
  </si>
  <si>
    <t>Q3 Signal</t>
  </si>
  <si>
    <t>Normalized Q2 Signal only</t>
  </si>
  <si>
    <t>Normalized Q3 Signal only</t>
  </si>
  <si>
    <t>Tubulin Signal</t>
  </si>
  <si>
    <t>Q2/Tubulin signal</t>
  </si>
  <si>
    <t>Normalized Q2/Tubulin Signal</t>
  </si>
  <si>
    <t>Tissue weight (mg)</t>
  </si>
  <si>
    <t>H2O</t>
  </si>
  <si>
    <t>Vol for 30 uG*2.2 Overhead</t>
  </si>
  <si>
    <t>Sample buffer w/*2.2 Overhead</t>
  </si>
  <si>
    <t>Protein concentration ug/uL</t>
  </si>
  <si>
    <t>Tetramer Signal</t>
  </si>
  <si>
    <t>Normalized Tetramer Signal only</t>
  </si>
  <si>
    <t>Tetramer/Tubulin signal</t>
  </si>
  <si>
    <t>Normalized Tetramer/Tubulin Signal</t>
  </si>
  <si>
    <t>Dimer Signal</t>
  </si>
  <si>
    <t>Normalized Dimer Signal only</t>
  </si>
  <si>
    <t>Dimer/Tubulin signal</t>
  </si>
  <si>
    <t>Normalized Dimer/Tubulin Signal</t>
  </si>
  <si>
    <t>Total KCNQ2 Signal</t>
  </si>
  <si>
    <t>Normalized Total KCNQ2 Signal only</t>
  </si>
  <si>
    <t>Total KCNQ2/Tubulin signal</t>
  </si>
  <si>
    <t>Normalized Total KCNQ2/Tubulin Signal</t>
  </si>
  <si>
    <t>Monomer Signal</t>
  </si>
  <si>
    <t>Q3/Tubulin signal</t>
  </si>
  <si>
    <t>Normalized Q3/Tubulin Signal</t>
  </si>
  <si>
    <t>KCNQ2 Blot Loading (20 uL per lane)</t>
  </si>
  <si>
    <t>E254fs/+</t>
  </si>
  <si>
    <t>234 kD Signal</t>
  </si>
  <si>
    <t>Normalized 234 kD Signal only</t>
  </si>
  <si>
    <t>234 kD/Tubulin signal</t>
  </si>
  <si>
    <t>Normalized 234 kD/Tubulin Signal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</si>
</sst>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/>
    <xf numFmtId="2" fontId="0" fillId="0" borderId="1" xfId="0" applyNumberFormat="1" applyBorder="1"/>
    <xf numFmtId="2" fontId="0" fillId="0" borderId="0" xfId="0" applyNumberFormat="1"/>
    <xf numFmtId="164" fontId="0" fillId="0" borderId="1" xfId="0" applyNumberFormat="1" applyBorder="1"/>
    <xf numFmtId="2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F41" sqref="F41"/>
    </sheetView>
  </sheetViews>
  <sheetFormatPr defaultRowHeight="15" x14ac:dyDescent="0.25"/>
  <cols>
    <col min="1" max="1" width="7.140625" bestFit="1" customWidth="1"/>
    <col min="2" max="2" width="18" bestFit="1" customWidth="1"/>
    <col min="3" max="3" width="10" bestFit="1" customWidth="1"/>
    <col min="4" max="4" width="9.140625" bestFit="1" customWidth="1"/>
    <col min="5" max="5" width="24.5703125" bestFit="1" customWidth="1"/>
    <col min="6" max="6" width="13.5703125" bestFit="1" customWidth="1"/>
    <col min="7" max="7" width="16.7109375" bestFit="1" customWidth="1"/>
    <col min="8" max="8" width="28" bestFit="1" customWidth="1"/>
  </cols>
  <sheetData>
    <row r="1" spans="1:8" x14ac:dyDescent="0.45">
      <c r="A1" s="2" t="s">
        <v>0</v>
      </c>
      <c r="B1" s="2" t="s">
        <v>20</v>
      </c>
      <c r="C1" s="2" t="s">
        <v>1</v>
      </c>
      <c r="D1" s="2" t="s">
        <v>13</v>
      </c>
      <c r="E1" s="2" t="s">
        <v>15</v>
      </c>
      <c r="F1" s="2" t="s">
        <v>17</v>
      </c>
      <c r="G1" s="2" t="s">
        <v>18</v>
      </c>
      <c r="H1" s="2" t="s">
        <v>19</v>
      </c>
    </row>
    <row r="2" spans="1:8" x14ac:dyDescent="0.45">
      <c r="A2" s="1" t="s">
        <v>12</v>
      </c>
      <c r="B2" s="1">
        <v>40</v>
      </c>
      <c r="C2" s="1" t="s">
        <v>10</v>
      </c>
      <c r="D2" s="1">
        <v>1.37</v>
      </c>
      <c r="E2" s="4">
        <f t="shared" ref="E2:E10" si="0">D2/AVERAGEIF($C$2:$C$10,"WT",$D$2:$D$10)</f>
        <v>1.1844380403458215</v>
      </c>
      <c r="F2" s="4">
        <v>3.32</v>
      </c>
      <c r="G2" s="4">
        <f>D2/F2</f>
        <v>0.41265060240963863</v>
      </c>
      <c r="H2" s="4">
        <f>G2/AVERAGEIF($C$2:$C$10,"WT",$G$2:$G$10)</f>
        <v>1.4264867877364868</v>
      </c>
    </row>
    <row r="3" spans="1:8" x14ac:dyDescent="0.45">
      <c r="A3" s="1" t="s">
        <v>2</v>
      </c>
      <c r="B3" s="1">
        <v>62.1</v>
      </c>
      <c r="C3" s="1" t="s">
        <v>41</v>
      </c>
      <c r="D3" s="1">
        <v>0.31</v>
      </c>
      <c r="E3" s="4">
        <f t="shared" si="0"/>
        <v>0.2680115273775216</v>
      </c>
      <c r="F3" s="4">
        <v>3.21</v>
      </c>
      <c r="G3" s="4">
        <f t="shared" ref="G3:G10" si="1">D3/F3</f>
        <v>9.657320872274143E-2</v>
      </c>
      <c r="H3" s="4">
        <f t="shared" ref="H3:H10" si="2">G3/AVERAGEIF($C$2:$C$10,"WT",$G$2:$G$10)</f>
        <v>0.33384273641639767</v>
      </c>
    </row>
    <row r="4" spans="1:8" x14ac:dyDescent="0.45">
      <c r="A4" s="1" t="s">
        <v>3</v>
      </c>
      <c r="B4" s="1">
        <v>38.4</v>
      </c>
      <c r="C4" s="1" t="s">
        <v>11</v>
      </c>
      <c r="D4" s="1">
        <v>0.56799999999999995</v>
      </c>
      <c r="E4" s="4">
        <f t="shared" si="0"/>
        <v>0.49106628242074923</v>
      </c>
      <c r="F4" s="4">
        <v>5.77</v>
      </c>
      <c r="G4" s="4">
        <f t="shared" si="1"/>
        <v>9.8440207972270363E-2</v>
      </c>
      <c r="H4" s="4">
        <f t="shared" si="2"/>
        <v>0.34029674313931318</v>
      </c>
    </row>
    <row r="5" spans="1:8" x14ac:dyDescent="0.45">
      <c r="A5" s="1" t="s">
        <v>4</v>
      </c>
      <c r="B5" s="1">
        <v>36</v>
      </c>
      <c r="C5" s="1" t="s">
        <v>10</v>
      </c>
      <c r="D5" s="1">
        <v>1.21</v>
      </c>
      <c r="E5" s="4">
        <f t="shared" si="0"/>
        <v>1.0461095100864553</v>
      </c>
      <c r="F5" s="4">
        <v>5.98</v>
      </c>
      <c r="G5" s="4">
        <f t="shared" si="1"/>
        <v>0.2023411371237458</v>
      </c>
      <c r="H5" s="4">
        <f t="shared" si="2"/>
        <v>0.69947058610148349</v>
      </c>
    </row>
    <row r="6" spans="1:8" x14ac:dyDescent="0.45">
      <c r="A6" s="1" t="s">
        <v>5</v>
      </c>
      <c r="B6" s="1">
        <v>36.5</v>
      </c>
      <c r="C6" s="1" t="s">
        <v>41</v>
      </c>
      <c r="D6" s="1">
        <v>0.51100000000000001</v>
      </c>
      <c r="E6" s="4">
        <f t="shared" si="0"/>
        <v>0.44178674351585012</v>
      </c>
      <c r="F6" s="4">
        <v>4.07</v>
      </c>
      <c r="G6" s="4">
        <f t="shared" si="1"/>
        <v>0.12555282555282554</v>
      </c>
      <c r="H6" s="4">
        <f t="shared" si="2"/>
        <v>0.43402201709691779</v>
      </c>
    </row>
    <row r="7" spans="1:8" x14ac:dyDescent="0.45">
      <c r="A7" s="1" t="s">
        <v>6</v>
      </c>
      <c r="B7" s="1">
        <v>30.2</v>
      </c>
      <c r="C7" s="1" t="s">
        <v>11</v>
      </c>
      <c r="D7" s="1">
        <v>0.49199999999999999</v>
      </c>
      <c r="E7" s="4">
        <f t="shared" si="0"/>
        <v>0.4253602305475504</v>
      </c>
      <c r="F7" s="4">
        <v>3.96</v>
      </c>
      <c r="G7" s="4">
        <f t="shared" si="1"/>
        <v>0.12424242424242424</v>
      </c>
      <c r="H7" s="4">
        <f t="shared" si="2"/>
        <v>0.4294921069380459</v>
      </c>
    </row>
    <row r="8" spans="1:8" x14ac:dyDescent="0.45">
      <c r="A8" s="1" t="s">
        <v>7</v>
      </c>
      <c r="B8" s="1">
        <v>24.6</v>
      </c>
      <c r="C8" s="1" t="s">
        <v>10</v>
      </c>
      <c r="D8" s="1">
        <v>0.89</v>
      </c>
      <c r="E8" s="4">
        <f>D8/AVERAGEIF($C$2:$C$10,"WT",$D$2:$D$10)</f>
        <v>0.7694524495677233</v>
      </c>
      <c r="F8" s="4">
        <v>3.52</v>
      </c>
      <c r="G8" s="4">
        <f t="shared" si="1"/>
        <v>0.25284090909090912</v>
      </c>
      <c r="H8" s="4">
        <f t="shared" si="2"/>
        <v>0.87404262616202955</v>
      </c>
    </row>
    <row r="9" spans="1:8" x14ac:dyDescent="0.45">
      <c r="A9" s="1" t="s">
        <v>8</v>
      </c>
      <c r="B9" s="1">
        <v>38</v>
      </c>
      <c r="C9" s="1" t="s">
        <v>41</v>
      </c>
      <c r="D9" s="1">
        <v>0.50600000000000001</v>
      </c>
      <c r="E9" s="4">
        <f t="shared" si="0"/>
        <v>0.43746397694524491</v>
      </c>
      <c r="F9" s="4">
        <v>3.88</v>
      </c>
      <c r="G9" s="4">
        <f t="shared" si="1"/>
        <v>0.13041237113402063</v>
      </c>
      <c r="H9" s="4">
        <f t="shared" si="2"/>
        <v>0.45082092039549226</v>
      </c>
    </row>
    <row r="10" spans="1:8" x14ac:dyDescent="0.45">
      <c r="A10" s="1" t="s">
        <v>9</v>
      </c>
      <c r="B10" s="1">
        <v>29.7</v>
      </c>
      <c r="C10" s="1" t="s">
        <v>11</v>
      </c>
      <c r="D10" s="1">
        <v>0.42599999999999999</v>
      </c>
      <c r="E10" s="4">
        <f t="shared" si="0"/>
        <v>0.36829971181556193</v>
      </c>
      <c r="F10" s="4">
        <v>2.95</v>
      </c>
      <c r="G10" s="4">
        <f t="shared" si="1"/>
        <v>0.14440677966101695</v>
      </c>
      <c r="H10" s="4">
        <f t="shared" si="2"/>
        <v>0.49919801896114507</v>
      </c>
    </row>
    <row r="11" spans="1:8" x14ac:dyDescent="0.45">
      <c r="D11" s="5"/>
      <c r="E11" s="5"/>
      <c r="F11" s="5"/>
      <c r="G11" s="5"/>
      <c r="H11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C9" activeCellId="2" sqref="C3 C6 C9"/>
    </sheetView>
  </sheetViews>
  <sheetFormatPr defaultRowHeight="15" x14ac:dyDescent="0.25"/>
  <cols>
    <col min="1" max="1" width="7.140625" bestFit="1" customWidth="1"/>
    <col min="2" max="2" width="18" bestFit="1" customWidth="1"/>
    <col min="3" max="3" width="10" bestFit="1" customWidth="1"/>
    <col min="4" max="4" width="15" bestFit="1" customWidth="1"/>
    <col min="5" max="5" width="30.5703125" bestFit="1" customWidth="1"/>
    <col min="6" max="6" width="13.5703125" bestFit="1" customWidth="1"/>
    <col min="7" max="7" width="22.7109375" bestFit="1" customWidth="1"/>
    <col min="8" max="8" width="34" bestFit="1" customWidth="1"/>
  </cols>
  <sheetData>
    <row r="1" spans="1:8" x14ac:dyDescent="0.25">
      <c r="A1" s="2" t="s">
        <v>0</v>
      </c>
      <c r="B1" s="2" t="s">
        <v>20</v>
      </c>
      <c r="C1" s="2" t="s">
        <v>1</v>
      </c>
      <c r="D1" s="2" t="s">
        <v>25</v>
      </c>
      <c r="E1" s="2" t="s">
        <v>26</v>
      </c>
      <c r="F1" s="2" t="s">
        <v>17</v>
      </c>
      <c r="G1" s="2" t="s">
        <v>27</v>
      </c>
      <c r="H1" s="2" t="s">
        <v>28</v>
      </c>
    </row>
    <row r="2" spans="1:8" x14ac:dyDescent="0.25">
      <c r="A2" s="1" t="s">
        <v>12</v>
      </c>
      <c r="B2" s="1">
        <v>40</v>
      </c>
      <c r="C2" s="1" t="s">
        <v>10</v>
      </c>
      <c r="D2" s="1">
        <v>0.50700000000000001</v>
      </c>
      <c r="E2" s="4">
        <f>D2/AVERAGEIF($C$2:$C$10,"WT",$D$2:$D$10)</f>
        <v>0.40592473979183352</v>
      </c>
      <c r="F2" s="4">
        <v>3.32</v>
      </c>
      <c r="G2" s="4">
        <f>D2/F2</f>
        <v>0.152710843373494</v>
      </c>
      <c r="H2" s="4">
        <f>G2/AVERAGEIF($C$2:$C$10,"WT",$G$2:$G$10)</f>
        <v>0.48740759296020697</v>
      </c>
    </row>
    <row r="3" spans="1:8" x14ac:dyDescent="0.25">
      <c r="A3" s="1" t="s">
        <v>2</v>
      </c>
      <c r="B3" s="1">
        <v>62.1</v>
      </c>
      <c r="C3" s="1" t="s">
        <v>41</v>
      </c>
      <c r="D3" s="1">
        <v>0.47699999999999998</v>
      </c>
      <c r="E3" s="4">
        <f t="shared" ref="E3:E10" si="0">D3/AVERAGEIF($C$2:$C$10,"WT",$D$2:$D$10)</f>
        <v>0.38190552441953562</v>
      </c>
      <c r="F3" s="4">
        <v>3.21</v>
      </c>
      <c r="G3" s="4">
        <f t="shared" ref="G3:G10" si="1">D3/F3</f>
        <v>0.1485981308411215</v>
      </c>
      <c r="H3" s="4">
        <f t="shared" ref="H3:H10" si="2">G3/AVERAGEIF($C$2:$C$10,"WT",$G$2:$G$10)</f>
        <v>0.47428103775522873</v>
      </c>
    </row>
    <row r="4" spans="1:8" x14ac:dyDescent="0.25">
      <c r="A4" s="1" t="s">
        <v>3</v>
      </c>
      <c r="B4" s="1">
        <v>38.4</v>
      </c>
      <c r="C4" s="1" t="s">
        <v>11</v>
      </c>
      <c r="D4" s="1">
        <v>0.32500000000000001</v>
      </c>
      <c r="E4" s="4">
        <f t="shared" si="0"/>
        <v>0.26020816653322659</v>
      </c>
      <c r="F4" s="4">
        <v>5.77</v>
      </c>
      <c r="G4" s="4">
        <f t="shared" si="1"/>
        <v>5.6325823223570194E-2</v>
      </c>
      <c r="H4" s="4">
        <f t="shared" si="2"/>
        <v>0.17977527536638305</v>
      </c>
    </row>
    <row r="5" spans="1:8" x14ac:dyDescent="0.25">
      <c r="A5" s="1" t="s">
        <v>4</v>
      </c>
      <c r="B5" s="1">
        <v>36</v>
      </c>
      <c r="C5" s="1" t="s">
        <v>10</v>
      </c>
      <c r="D5" s="1">
        <v>1.1399999999999999</v>
      </c>
      <c r="E5" s="4">
        <f t="shared" si="0"/>
        <v>0.91273018414731788</v>
      </c>
      <c r="F5" s="4">
        <v>5.98</v>
      </c>
      <c r="G5" s="4">
        <f t="shared" si="1"/>
        <v>0.19063545150501668</v>
      </c>
      <c r="H5" s="4">
        <f t="shared" si="2"/>
        <v>0.60845166262155592</v>
      </c>
    </row>
    <row r="6" spans="1:8" x14ac:dyDescent="0.25">
      <c r="A6" s="1" t="s">
        <v>5</v>
      </c>
      <c r="B6" s="1">
        <v>36.5</v>
      </c>
      <c r="C6" s="1" t="s">
        <v>41</v>
      </c>
      <c r="D6" s="1">
        <v>0.65300000000000002</v>
      </c>
      <c r="E6" s="4">
        <f t="shared" si="0"/>
        <v>0.52281825460368303</v>
      </c>
      <c r="F6" s="4">
        <v>4.07</v>
      </c>
      <c r="G6" s="4">
        <f t="shared" si="1"/>
        <v>0.16044226044226043</v>
      </c>
      <c r="H6" s="4">
        <f t="shared" si="2"/>
        <v>0.51208397677430473</v>
      </c>
    </row>
    <row r="7" spans="1:8" x14ac:dyDescent="0.25">
      <c r="A7" s="1" t="s">
        <v>6</v>
      </c>
      <c r="B7" s="1">
        <v>30.2</v>
      </c>
      <c r="C7" s="1" t="s">
        <v>11</v>
      </c>
      <c r="D7" s="1">
        <v>1.35</v>
      </c>
      <c r="E7" s="4">
        <f t="shared" si="0"/>
        <v>1.0808646917534028</v>
      </c>
      <c r="F7" s="4">
        <v>3.96</v>
      </c>
      <c r="G7" s="4">
        <f t="shared" si="1"/>
        <v>0.34090909090909094</v>
      </c>
      <c r="H7" s="4">
        <f t="shared" si="2"/>
        <v>1.0880804253818499</v>
      </c>
    </row>
    <row r="8" spans="1:8" x14ac:dyDescent="0.25">
      <c r="A8" s="1" t="s">
        <v>7</v>
      </c>
      <c r="B8" s="1">
        <v>24.6</v>
      </c>
      <c r="C8" s="1" t="s">
        <v>10</v>
      </c>
      <c r="D8" s="1">
        <v>2.1</v>
      </c>
      <c r="E8" s="4">
        <f t="shared" si="0"/>
        <v>1.6813450760608488</v>
      </c>
      <c r="F8" s="4">
        <v>3.52</v>
      </c>
      <c r="G8" s="4">
        <f t="shared" si="1"/>
        <v>0.59659090909090906</v>
      </c>
      <c r="H8" s="4">
        <f t="shared" si="2"/>
        <v>1.904140744418237</v>
      </c>
    </row>
    <row r="9" spans="1:8" x14ac:dyDescent="0.25">
      <c r="A9" s="1" t="s">
        <v>8</v>
      </c>
      <c r="B9" s="1">
        <v>38</v>
      </c>
      <c r="C9" s="1" t="s">
        <v>41</v>
      </c>
      <c r="D9" s="1">
        <v>0.62</v>
      </c>
      <c r="E9" s="4">
        <f t="shared" si="0"/>
        <v>0.49639711769415534</v>
      </c>
      <c r="F9" s="4">
        <v>3.88</v>
      </c>
      <c r="G9" s="4">
        <f t="shared" si="1"/>
        <v>0.15979381443298971</v>
      </c>
      <c r="H9" s="4">
        <f t="shared" si="2"/>
        <v>0.51001432997279839</v>
      </c>
    </row>
    <row r="10" spans="1:8" x14ac:dyDescent="0.25">
      <c r="A10" s="1" t="s">
        <v>9</v>
      </c>
      <c r="B10" s="1">
        <v>29.7</v>
      </c>
      <c r="C10" s="1" t="s">
        <v>11</v>
      </c>
      <c r="D10" s="1">
        <v>0.64</v>
      </c>
      <c r="E10" s="4">
        <f t="shared" si="0"/>
        <v>0.51240992794235396</v>
      </c>
      <c r="F10" s="4">
        <v>2.95</v>
      </c>
      <c r="G10" s="4">
        <f t="shared" si="1"/>
        <v>0.21694915254237288</v>
      </c>
      <c r="H10" s="4">
        <f t="shared" si="2"/>
        <v>0.69243717014130823</v>
      </c>
    </row>
    <row r="12" spans="1:8" x14ac:dyDescent="0.25">
      <c r="E12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C9" activeCellId="2" sqref="C3 C6 C9"/>
    </sheetView>
  </sheetViews>
  <sheetFormatPr defaultRowHeight="15" x14ac:dyDescent="0.25"/>
  <cols>
    <col min="1" max="1" width="7.140625" bestFit="1" customWidth="1"/>
    <col min="2" max="2" width="18" bestFit="1" customWidth="1"/>
    <col min="3" max="3" width="10" bestFit="1" customWidth="1"/>
    <col min="4" max="4" width="15" bestFit="1" customWidth="1"/>
    <col min="5" max="5" width="30.5703125" bestFit="1" customWidth="1"/>
    <col min="6" max="6" width="13.5703125" bestFit="1" customWidth="1"/>
    <col min="7" max="7" width="22.7109375" bestFit="1" customWidth="1"/>
    <col min="8" max="8" width="34" bestFit="1" customWidth="1"/>
  </cols>
  <sheetData>
    <row r="1" spans="1:8" x14ac:dyDescent="0.25">
      <c r="A1" s="2" t="s">
        <v>0</v>
      </c>
      <c r="B1" s="2" t="s">
        <v>20</v>
      </c>
      <c r="C1" s="2" t="s">
        <v>1</v>
      </c>
      <c r="D1" s="2" t="s">
        <v>29</v>
      </c>
      <c r="E1" s="2" t="s">
        <v>30</v>
      </c>
      <c r="F1" s="2" t="s">
        <v>17</v>
      </c>
      <c r="G1" s="2" t="s">
        <v>31</v>
      </c>
      <c r="H1" s="2" t="s">
        <v>32</v>
      </c>
    </row>
    <row r="2" spans="1:8" x14ac:dyDescent="0.25">
      <c r="A2" s="1" t="s">
        <v>12</v>
      </c>
      <c r="B2" s="1">
        <v>40</v>
      </c>
      <c r="C2" s="1" t="s">
        <v>10</v>
      </c>
      <c r="D2" s="1">
        <v>1.17</v>
      </c>
      <c r="E2" s="4">
        <f>D2/AVERAGEIF($C$2:$C$10,"WT",$D$2:$D$10)</f>
        <v>0.67630057803468213</v>
      </c>
      <c r="F2" s="4">
        <v>3.32</v>
      </c>
      <c r="G2" s="4">
        <f>D2/F2</f>
        <v>0.35240963855421686</v>
      </c>
      <c r="H2" s="4">
        <f>G2/AVERAGEIF($C$2:$C$10,"WT",$G$2:$G$10)</f>
        <v>0.84564551498055596</v>
      </c>
    </row>
    <row r="3" spans="1:8" x14ac:dyDescent="0.25">
      <c r="A3" s="1" t="s">
        <v>2</v>
      </c>
      <c r="B3" s="1">
        <v>62.1</v>
      </c>
      <c r="C3" s="1" t="s">
        <v>41</v>
      </c>
      <c r="D3" s="1">
        <v>1.1100000000000001</v>
      </c>
      <c r="E3" s="4">
        <f t="shared" ref="E3:E10" si="0">D3/AVERAGEIF($C$2:$C$10,"WT",$D$2:$D$10)</f>
        <v>0.64161849710982677</v>
      </c>
      <c r="F3" s="4">
        <v>3.21</v>
      </c>
      <c r="G3" s="4">
        <f t="shared" ref="G3:G10" si="1">D3/F3</f>
        <v>0.34579439252336452</v>
      </c>
      <c r="H3" s="4">
        <f t="shared" ref="H3:H10" si="2">G3/AVERAGEIF($C$2:$C$10,"WT",$G$2:$G$10)</f>
        <v>0.82977150778985143</v>
      </c>
    </row>
    <row r="4" spans="1:8" x14ac:dyDescent="0.25">
      <c r="A4" s="1" t="s">
        <v>3</v>
      </c>
      <c r="B4" s="1">
        <v>38.4</v>
      </c>
      <c r="C4" s="1" t="s">
        <v>11</v>
      </c>
      <c r="D4" s="1">
        <v>0.91400000000000003</v>
      </c>
      <c r="E4" s="4">
        <f t="shared" si="0"/>
        <v>0.52832369942196544</v>
      </c>
      <c r="F4" s="4">
        <v>5.77</v>
      </c>
      <c r="G4" s="4">
        <f t="shared" si="1"/>
        <v>0.15840554592720973</v>
      </c>
      <c r="H4" s="4">
        <f t="shared" si="2"/>
        <v>0.38011145214685416</v>
      </c>
    </row>
    <row r="5" spans="1:8" x14ac:dyDescent="0.25">
      <c r="A5" s="1" t="s">
        <v>4</v>
      </c>
      <c r="B5" s="1">
        <v>36</v>
      </c>
      <c r="C5" s="1" t="s">
        <v>10</v>
      </c>
      <c r="D5" s="1">
        <v>2.09</v>
      </c>
      <c r="E5" s="4">
        <f t="shared" si="0"/>
        <v>1.2080924855491331</v>
      </c>
      <c r="F5" s="4">
        <v>5.98</v>
      </c>
      <c r="G5" s="4">
        <f t="shared" si="1"/>
        <v>0.34949832775919726</v>
      </c>
      <c r="H5" s="4">
        <f t="shared" si="2"/>
        <v>0.83865950595247407</v>
      </c>
    </row>
    <row r="6" spans="1:8" x14ac:dyDescent="0.25">
      <c r="A6" s="1" t="s">
        <v>5</v>
      </c>
      <c r="B6" s="1">
        <v>36.5</v>
      </c>
      <c r="C6" s="1" t="s">
        <v>41</v>
      </c>
      <c r="D6" s="1">
        <v>1.1499999999999999</v>
      </c>
      <c r="E6" s="4">
        <f t="shared" si="0"/>
        <v>0.66473988439306364</v>
      </c>
      <c r="F6" s="4">
        <v>4.07</v>
      </c>
      <c r="G6" s="4">
        <f t="shared" si="1"/>
        <v>0.28255528255528251</v>
      </c>
      <c r="H6" s="4">
        <f t="shared" si="2"/>
        <v>0.67802233902344899</v>
      </c>
    </row>
    <row r="7" spans="1:8" x14ac:dyDescent="0.25">
      <c r="A7" s="1" t="s">
        <v>6</v>
      </c>
      <c r="B7" s="1">
        <v>30.2</v>
      </c>
      <c r="C7" s="1" t="s">
        <v>11</v>
      </c>
      <c r="D7" s="1">
        <v>1.1200000000000001</v>
      </c>
      <c r="E7" s="4">
        <f t="shared" si="0"/>
        <v>0.64739884393063596</v>
      </c>
      <c r="F7" s="4">
        <v>3.96</v>
      </c>
      <c r="G7" s="4">
        <f t="shared" si="1"/>
        <v>0.28282828282828287</v>
      </c>
      <c r="H7" s="4">
        <f t="shared" si="2"/>
        <v>0.67867743307081496</v>
      </c>
    </row>
    <row r="8" spans="1:8" x14ac:dyDescent="0.25">
      <c r="A8" s="1" t="s">
        <v>7</v>
      </c>
      <c r="B8" s="1">
        <v>24.6</v>
      </c>
      <c r="C8" s="1" t="s">
        <v>10</v>
      </c>
      <c r="D8" s="1">
        <v>1.93</v>
      </c>
      <c r="E8" s="4">
        <f t="shared" si="0"/>
        <v>1.1156069364161851</v>
      </c>
      <c r="F8" s="4">
        <v>3.52</v>
      </c>
      <c r="G8" s="4">
        <f t="shared" si="1"/>
        <v>0.54829545454545447</v>
      </c>
      <c r="H8" s="4">
        <f t="shared" si="2"/>
        <v>1.3156949790669701</v>
      </c>
    </row>
    <row r="9" spans="1:8" x14ac:dyDescent="0.25">
      <c r="A9" s="1" t="s">
        <v>8</v>
      </c>
      <c r="B9" s="1">
        <v>38</v>
      </c>
      <c r="C9" s="1" t="s">
        <v>41</v>
      </c>
      <c r="D9" s="1">
        <v>1.05</v>
      </c>
      <c r="E9" s="4">
        <f t="shared" si="0"/>
        <v>0.60693641618497118</v>
      </c>
      <c r="F9" s="4">
        <v>3.88</v>
      </c>
      <c r="G9" s="4">
        <f t="shared" si="1"/>
        <v>0.27061855670103097</v>
      </c>
      <c r="H9" s="4">
        <f t="shared" si="2"/>
        <v>0.64937885831840214</v>
      </c>
    </row>
    <row r="10" spans="1:8" x14ac:dyDescent="0.25">
      <c r="A10" s="1" t="s">
        <v>9</v>
      </c>
      <c r="B10" s="1">
        <v>29.7</v>
      </c>
      <c r="C10" s="1" t="s">
        <v>11</v>
      </c>
      <c r="D10" s="1">
        <v>1.22</v>
      </c>
      <c r="E10" s="4">
        <f t="shared" si="0"/>
        <v>0.70520231213872842</v>
      </c>
      <c r="F10" s="4">
        <v>2.95</v>
      </c>
      <c r="G10" s="4">
        <f t="shared" si="1"/>
        <v>0.41355932203389828</v>
      </c>
      <c r="H10" s="4">
        <f t="shared" si="2"/>
        <v>0.99238087610524228</v>
      </c>
    </row>
    <row r="12" spans="1:8" x14ac:dyDescent="0.25">
      <c r="E12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D2" sqref="D2:D10"/>
    </sheetView>
  </sheetViews>
  <sheetFormatPr defaultRowHeight="15" x14ac:dyDescent="0.25"/>
  <cols>
    <col min="1" max="1" width="7.140625" bestFit="1" customWidth="1"/>
    <col min="2" max="2" width="18" bestFit="1" customWidth="1"/>
    <col min="3" max="3" width="10" bestFit="1" customWidth="1"/>
    <col min="4" max="4" width="15.7109375" bestFit="1" customWidth="1"/>
    <col min="5" max="5" width="15" bestFit="1" customWidth="1"/>
    <col min="6" max="6" width="12.140625" bestFit="1" customWidth="1"/>
    <col min="7" max="7" width="18" bestFit="1" customWidth="1"/>
    <col min="8" max="8" width="33.42578125" bestFit="1" customWidth="1"/>
    <col min="9" max="9" width="13.5703125" bestFit="1" customWidth="1"/>
    <col min="10" max="10" width="25.7109375" bestFit="1" customWidth="1"/>
    <col min="11" max="11" width="36.85546875" bestFit="1" customWidth="1"/>
  </cols>
  <sheetData>
    <row r="1" spans="1:11" x14ac:dyDescent="0.25">
      <c r="A1" s="2" t="s">
        <v>0</v>
      </c>
      <c r="B1" s="2" t="s">
        <v>20</v>
      </c>
      <c r="C1" s="2" t="s">
        <v>1</v>
      </c>
      <c r="D1" s="2" t="s">
        <v>37</v>
      </c>
      <c r="E1" s="2" t="s">
        <v>25</v>
      </c>
      <c r="F1" s="2" t="s">
        <v>29</v>
      </c>
      <c r="G1" s="2" t="s">
        <v>33</v>
      </c>
      <c r="H1" s="2" t="s">
        <v>34</v>
      </c>
      <c r="I1" s="2" t="s">
        <v>17</v>
      </c>
      <c r="J1" s="2" t="s">
        <v>35</v>
      </c>
      <c r="K1" s="2" t="s">
        <v>36</v>
      </c>
    </row>
    <row r="2" spans="1:11" x14ac:dyDescent="0.25">
      <c r="A2" s="1" t="s">
        <v>12</v>
      </c>
      <c r="B2" s="1">
        <v>40</v>
      </c>
      <c r="C2" s="1" t="s">
        <v>10</v>
      </c>
      <c r="D2" s="4">
        <v>1.37</v>
      </c>
      <c r="E2" s="1">
        <v>0.50700000000000001</v>
      </c>
      <c r="F2" s="1">
        <v>1.17</v>
      </c>
      <c r="G2" s="4">
        <f>SUM(D2:F2)</f>
        <v>3.0470000000000002</v>
      </c>
      <c r="H2" s="4">
        <f>G2/AVERAGEIF($C$2:$C$10,"WT",$G$2:$G$10)</f>
        <v>0.73676150560167653</v>
      </c>
      <c r="I2" s="4">
        <v>3.32</v>
      </c>
      <c r="J2" s="4">
        <f>G2/I2</f>
        <v>0.91777108433734944</v>
      </c>
      <c r="K2" s="4">
        <f>J2/AVERAGEIF($C$2:$C$10,"WT",$J$2:$J$10)</f>
        <v>0.90037191525334714</v>
      </c>
    </row>
    <row r="3" spans="1:11" x14ac:dyDescent="0.25">
      <c r="A3" s="1" t="s">
        <v>2</v>
      </c>
      <c r="B3" s="1">
        <v>62.1</v>
      </c>
      <c r="C3" s="1" t="s">
        <v>41</v>
      </c>
      <c r="D3" s="4">
        <v>0.31</v>
      </c>
      <c r="E3" s="1">
        <v>0.47699999999999998</v>
      </c>
      <c r="F3" s="1">
        <v>1.1100000000000001</v>
      </c>
      <c r="G3" s="4">
        <f t="shared" ref="G3:G10" si="0">SUM(D3:F3)</f>
        <v>1.897</v>
      </c>
      <c r="H3" s="4">
        <f t="shared" ref="H3:H10" si="1">G3/AVERAGEIF($C$2:$C$10,"WT",$G$2:$G$10)</f>
        <v>0.45869267349077136</v>
      </c>
      <c r="I3" s="4">
        <v>3.21</v>
      </c>
      <c r="J3" s="4">
        <f t="shared" ref="J3:J10" si="2">G3/I3</f>
        <v>0.59096573208722747</v>
      </c>
      <c r="K3" s="4">
        <f t="shared" ref="K3:K10" si="3">J3/AVERAGEIF($C$2:$C$10,"WT",$J$2:$J$10)</f>
        <v>0.57976216196945574</v>
      </c>
    </row>
    <row r="4" spans="1:11" x14ac:dyDescent="0.25">
      <c r="A4" s="1" t="s">
        <v>3</v>
      </c>
      <c r="B4" s="1">
        <v>38.4</v>
      </c>
      <c r="C4" s="1" t="s">
        <v>11</v>
      </c>
      <c r="D4" s="4">
        <v>0.56799999999999995</v>
      </c>
      <c r="E4" s="1">
        <v>0.32500000000000001</v>
      </c>
      <c r="F4" s="1">
        <v>0.91400000000000003</v>
      </c>
      <c r="G4" s="4">
        <f t="shared" si="0"/>
        <v>1.8069999999999999</v>
      </c>
      <c r="H4" s="4">
        <f t="shared" si="1"/>
        <v>0.43693076489078747</v>
      </c>
      <c r="I4" s="4">
        <v>5.77</v>
      </c>
      <c r="J4" s="4">
        <f t="shared" si="2"/>
        <v>0.31317157712305027</v>
      </c>
      <c r="K4" s="4">
        <f t="shared" si="3"/>
        <v>0.30723444822930018</v>
      </c>
    </row>
    <row r="5" spans="1:11" x14ac:dyDescent="0.25">
      <c r="A5" s="1" t="s">
        <v>4</v>
      </c>
      <c r="B5" s="1">
        <v>36</v>
      </c>
      <c r="C5" s="1" t="s">
        <v>10</v>
      </c>
      <c r="D5" s="4">
        <v>1.21</v>
      </c>
      <c r="E5" s="1">
        <v>1.1399999999999999</v>
      </c>
      <c r="F5" s="1">
        <v>2.09</v>
      </c>
      <c r="G5" s="4">
        <f t="shared" si="0"/>
        <v>4.4399999999999995</v>
      </c>
      <c r="H5" s="4">
        <f t="shared" si="1"/>
        <v>1.073587490932538</v>
      </c>
      <c r="I5" s="4">
        <v>5.98</v>
      </c>
      <c r="J5" s="4">
        <f t="shared" si="2"/>
        <v>0.7424749163879597</v>
      </c>
      <c r="K5" s="4">
        <f t="shared" si="3"/>
        <v>0.72839902444569826</v>
      </c>
    </row>
    <row r="6" spans="1:11" x14ac:dyDescent="0.25">
      <c r="A6" s="1" t="s">
        <v>5</v>
      </c>
      <c r="B6" s="1">
        <v>36.5</v>
      </c>
      <c r="C6" s="1" t="s">
        <v>41</v>
      </c>
      <c r="D6" s="4">
        <v>0.51100000000000001</v>
      </c>
      <c r="E6" s="1">
        <v>0.65300000000000002</v>
      </c>
      <c r="F6" s="1">
        <v>1.1499999999999999</v>
      </c>
      <c r="G6" s="4">
        <f t="shared" si="0"/>
        <v>2.3140000000000001</v>
      </c>
      <c r="H6" s="4">
        <f t="shared" si="1"/>
        <v>0.55952285000403001</v>
      </c>
      <c r="I6" s="4">
        <v>4.07</v>
      </c>
      <c r="J6" s="4">
        <f t="shared" si="2"/>
        <v>0.56855036855036856</v>
      </c>
      <c r="K6" s="4">
        <f t="shared" si="3"/>
        <v>0.55777175047882388</v>
      </c>
    </row>
    <row r="7" spans="1:11" x14ac:dyDescent="0.25">
      <c r="A7" s="1" t="s">
        <v>6</v>
      </c>
      <c r="B7" s="1">
        <v>30.2</v>
      </c>
      <c r="C7" s="1" t="s">
        <v>11</v>
      </c>
      <c r="D7" s="4">
        <v>0.49199999999999999</v>
      </c>
      <c r="E7" s="1">
        <v>1.35</v>
      </c>
      <c r="F7" s="1">
        <v>1.1200000000000001</v>
      </c>
      <c r="G7" s="4">
        <f t="shared" si="0"/>
        <v>2.9620000000000002</v>
      </c>
      <c r="H7" s="4">
        <f t="shared" si="1"/>
        <v>0.71620859192391406</v>
      </c>
      <c r="I7" s="4">
        <v>3.96</v>
      </c>
      <c r="J7" s="4">
        <f t="shared" si="2"/>
        <v>0.74797979797979808</v>
      </c>
      <c r="K7" s="4">
        <f t="shared" si="3"/>
        <v>0.73379954410323911</v>
      </c>
    </row>
    <row r="8" spans="1:11" x14ac:dyDescent="0.25">
      <c r="A8" s="1" t="s">
        <v>7</v>
      </c>
      <c r="B8" s="1">
        <v>24.6</v>
      </c>
      <c r="C8" s="1" t="s">
        <v>10</v>
      </c>
      <c r="D8" s="4">
        <v>0.89</v>
      </c>
      <c r="E8" s="1">
        <v>2.1</v>
      </c>
      <c r="F8" s="1">
        <v>1.93</v>
      </c>
      <c r="G8" s="4">
        <f t="shared" si="0"/>
        <v>4.92</v>
      </c>
      <c r="H8" s="4">
        <f t="shared" si="1"/>
        <v>1.1896510034657855</v>
      </c>
      <c r="I8" s="4">
        <v>3.52</v>
      </c>
      <c r="J8" s="4">
        <f t="shared" si="2"/>
        <v>1.3977272727272727</v>
      </c>
      <c r="K8" s="4">
        <f t="shared" si="3"/>
        <v>1.3712290603009547</v>
      </c>
    </row>
    <row r="9" spans="1:11" x14ac:dyDescent="0.25">
      <c r="A9" s="1" t="s">
        <v>8</v>
      </c>
      <c r="B9" s="1">
        <v>38</v>
      </c>
      <c r="C9" s="1" t="s">
        <v>41</v>
      </c>
      <c r="D9" s="4">
        <v>0.50600000000000001</v>
      </c>
      <c r="E9" s="1">
        <v>0.62</v>
      </c>
      <c r="F9" s="1">
        <v>1.05</v>
      </c>
      <c r="G9" s="4">
        <f t="shared" si="0"/>
        <v>2.1760000000000002</v>
      </c>
      <c r="H9" s="4">
        <f t="shared" si="1"/>
        <v>0.52615459015072141</v>
      </c>
      <c r="I9" s="4">
        <v>3.88</v>
      </c>
      <c r="J9" s="4">
        <f t="shared" si="2"/>
        <v>0.56082474226804124</v>
      </c>
      <c r="K9" s="4">
        <f t="shared" si="3"/>
        <v>0.55019258716559638</v>
      </c>
    </row>
    <row r="10" spans="1:11" x14ac:dyDescent="0.25">
      <c r="A10" s="1" t="s">
        <v>9</v>
      </c>
      <c r="B10" s="1">
        <v>29.7</v>
      </c>
      <c r="C10" s="1" t="s">
        <v>11</v>
      </c>
      <c r="D10" s="4">
        <v>0.42599999999999999</v>
      </c>
      <c r="E10" s="1">
        <v>0.64</v>
      </c>
      <c r="F10" s="1">
        <v>1.22</v>
      </c>
      <c r="G10" s="4">
        <f t="shared" si="0"/>
        <v>2.286</v>
      </c>
      <c r="H10" s="4">
        <f t="shared" si="1"/>
        <v>0.55275247843959063</v>
      </c>
      <c r="I10" s="4">
        <v>2.95</v>
      </c>
      <c r="J10" s="4">
        <f t="shared" si="2"/>
        <v>0.77491525423728813</v>
      </c>
      <c r="K10" s="4">
        <f t="shared" si="3"/>
        <v>0.76022435607722882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D2" sqref="D2:D10"/>
    </sheetView>
  </sheetViews>
  <sheetFormatPr defaultRowHeight="15" x14ac:dyDescent="0.25"/>
  <cols>
    <col min="1" max="1" width="7.140625" bestFit="1" customWidth="1"/>
    <col min="2" max="2" width="18" bestFit="1" customWidth="1"/>
    <col min="3" max="3" width="9.85546875" bestFit="1" customWidth="1"/>
    <col min="4" max="4" width="12.42578125" bestFit="1" customWidth="1"/>
    <col min="5" max="5" width="28" bestFit="1" customWidth="1"/>
    <col min="6" max="6" width="13.5703125" bestFit="1" customWidth="1"/>
    <col min="7" max="7" width="20.140625" bestFit="1" customWidth="1"/>
    <col min="8" max="8" width="31.42578125" bestFit="1" customWidth="1"/>
  </cols>
  <sheetData>
    <row r="1" spans="1:8" x14ac:dyDescent="0.45">
      <c r="A1" s="2" t="s">
        <v>0</v>
      </c>
      <c r="B1" s="2" t="s">
        <v>20</v>
      </c>
      <c r="C1" s="2" t="s">
        <v>1</v>
      </c>
      <c r="D1" s="2" t="s">
        <v>42</v>
      </c>
      <c r="E1" s="2" t="s">
        <v>43</v>
      </c>
      <c r="F1" s="2" t="s">
        <v>17</v>
      </c>
      <c r="G1" s="2" t="s">
        <v>44</v>
      </c>
      <c r="H1" s="2" t="s">
        <v>45</v>
      </c>
    </row>
    <row r="2" spans="1:8" x14ac:dyDescent="0.45">
      <c r="A2" s="1" t="s">
        <v>12</v>
      </c>
      <c r="B2" s="1">
        <v>40</v>
      </c>
      <c r="C2" s="1" t="s">
        <v>10</v>
      </c>
      <c r="D2" s="4">
        <v>1.6</v>
      </c>
      <c r="E2" s="4">
        <f t="shared" ref="E2:E10" si="0">D2/AVERAGEIF($C$2:$C$10,"WT",$D$2:$D$10)</f>
        <v>0.89385474860335201</v>
      </c>
      <c r="F2" s="4">
        <v>3.32</v>
      </c>
      <c r="G2" s="4">
        <f>D2/F2</f>
        <v>0.48192771084337355</v>
      </c>
      <c r="H2" s="4">
        <f>G2/AVERAGEIF($C$2:$C$10,"WT",$G$2:$G$10)</f>
        <v>1.0825148248636867</v>
      </c>
    </row>
    <row r="3" spans="1:8" x14ac:dyDescent="0.45">
      <c r="A3" s="1" t="s">
        <v>2</v>
      </c>
      <c r="B3" s="1">
        <v>62.1</v>
      </c>
      <c r="C3" s="1" t="s">
        <v>41</v>
      </c>
      <c r="D3" s="4">
        <v>1.27</v>
      </c>
      <c r="E3" s="4">
        <f t="shared" si="0"/>
        <v>0.70949720670391059</v>
      </c>
      <c r="F3" s="4">
        <v>3.21</v>
      </c>
      <c r="G3" s="4">
        <f t="shared" ref="G3:G10" si="1">D3/F3</f>
        <v>0.39563862928348908</v>
      </c>
      <c r="H3" s="4">
        <f t="shared" ref="H3:H10" si="2">G3/AVERAGEIF($C$2:$C$10,"WT",$G$2:$G$10)</f>
        <v>0.88869071408785982</v>
      </c>
    </row>
    <row r="4" spans="1:8" x14ac:dyDescent="0.45">
      <c r="A4" s="1" t="s">
        <v>3</v>
      </c>
      <c r="B4" s="1">
        <v>38.4</v>
      </c>
      <c r="C4" s="1" t="s">
        <v>11</v>
      </c>
      <c r="D4" s="4">
        <v>1.1399999999999999</v>
      </c>
      <c r="E4" s="4">
        <f t="shared" si="0"/>
        <v>0.63687150837988815</v>
      </c>
      <c r="F4" s="4">
        <v>5.77</v>
      </c>
      <c r="G4" s="4">
        <f t="shared" si="1"/>
        <v>0.1975736568457539</v>
      </c>
      <c r="H4" s="4">
        <f t="shared" si="2"/>
        <v>0.44379355601647325</v>
      </c>
    </row>
    <row r="5" spans="1:8" x14ac:dyDescent="0.45">
      <c r="A5" s="1" t="s">
        <v>4</v>
      </c>
      <c r="B5" s="1">
        <v>36</v>
      </c>
      <c r="C5" s="1" t="s">
        <v>10</v>
      </c>
      <c r="D5" s="4">
        <v>1.86</v>
      </c>
      <c r="E5" s="4">
        <f t="shared" si="0"/>
        <v>1.0391061452513968</v>
      </c>
      <c r="F5" s="4">
        <v>5.98</v>
      </c>
      <c r="G5" s="4">
        <f t="shared" si="1"/>
        <v>0.31103678929765888</v>
      </c>
      <c r="H5" s="4">
        <f t="shared" si="2"/>
        <v>0.6986565161473911</v>
      </c>
    </row>
    <row r="6" spans="1:8" x14ac:dyDescent="0.45">
      <c r="A6" s="1" t="s">
        <v>5</v>
      </c>
      <c r="B6" s="1">
        <v>36.5</v>
      </c>
      <c r="C6" s="1" t="s">
        <v>41</v>
      </c>
      <c r="D6" s="4">
        <v>1.19</v>
      </c>
      <c r="E6" s="4">
        <f t="shared" si="0"/>
        <v>0.66480446927374293</v>
      </c>
      <c r="F6" s="4">
        <v>4.07</v>
      </c>
      <c r="G6" s="4">
        <f t="shared" si="1"/>
        <v>0.29238329238329236</v>
      </c>
      <c r="H6" s="4">
        <f t="shared" si="2"/>
        <v>0.65675669073578824</v>
      </c>
    </row>
    <row r="7" spans="1:8" x14ac:dyDescent="0.45">
      <c r="A7" s="1" t="s">
        <v>6</v>
      </c>
      <c r="B7" s="1">
        <v>30.2</v>
      </c>
      <c r="C7" s="1" t="s">
        <v>11</v>
      </c>
      <c r="D7" s="4">
        <v>1.17</v>
      </c>
      <c r="E7" s="4">
        <f t="shared" si="0"/>
        <v>0.65363128491620104</v>
      </c>
      <c r="F7" s="4">
        <v>3.96</v>
      </c>
      <c r="G7" s="4">
        <f t="shared" si="1"/>
        <v>0.29545454545454541</v>
      </c>
      <c r="H7" s="4">
        <f t="shared" si="2"/>
        <v>0.66365539547040775</v>
      </c>
    </row>
    <row r="8" spans="1:8" x14ac:dyDescent="0.45">
      <c r="A8" s="1" t="s">
        <v>7</v>
      </c>
      <c r="B8" s="1">
        <v>24.6</v>
      </c>
      <c r="C8" s="1" t="s">
        <v>10</v>
      </c>
      <c r="D8" s="4">
        <v>1.91</v>
      </c>
      <c r="E8" s="4">
        <f t="shared" si="0"/>
        <v>1.0670391061452513</v>
      </c>
      <c r="F8" s="4">
        <v>3.52</v>
      </c>
      <c r="G8" s="4">
        <f t="shared" si="1"/>
        <v>0.54261363636363635</v>
      </c>
      <c r="H8" s="4">
        <f t="shared" si="2"/>
        <v>1.2188286589889221</v>
      </c>
    </row>
    <row r="9" spans="1:8" x14ac:dyDescent="0.45">
      <c r="A9" s="1" t="s">
        <v>8</v>
      </c>
      <c r="B9" s="1">
        <v>38</v>
      </c>
      <c r="C9" s="1" t="s">
        <v>41</v>
      </c>
      <c r="D9" s="4">
        <v>1.25</v>
      </c>
      <c r="E9" s="4">
        <f t="shared" si="0"/>
        <v>0.6983240223463687</v>
      </c>
      <c r="F9" s="4">
        <v>3.88</v>
      </c>
      <c r="G9" s="4">
        <f t="shared" si="1"/>
        <v>0.32216494845360827</v>
      </c>
      <c r="H9" s="4">
        <f t="shared" si="2"/>
        <v>0.72365279046138853</v>
      </c>
    </row>
    <row r="10" spans="1:8" x14ac:dyDescent="0.45">
      <c r="A10" s="1" t="s">
        <v>9</v>
      </c>
      <c r="B10" s="1">
        <v>29.7</v>
      </c>
      <c r="C10" s="1" t="s">
        <v>11</v>
      </c>
      <c r="D10" s="4">
        <v>1.47</v>
      </c>
      <c r="E10" s="4">
        <f t="shared" si="0"/>
        <v>0.82122905027932958</v>
      </c>
      <c r="F10" s="4">
        <v>2.95</v>
      </c>
      <c r="G10" s="4">
        <f t="shared" si="1"/>
        <v>0.49830508474576268</v>
      </c>
      <c r="H10" s="4">
        <f t="shared" si="2"/>
        <v>1.1193019812001559</v>
      </c>
    </row>
    <row r="11" spans="1:8" x14ac:dyDescent="0.45">
      <c r="D11" s="5"/>
      <c r="E11" s="5"/>
      <c r="F11" s="5"/>
      <c r="G11" s="5"/>
      <c r="H11" s="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K3" sqref="K3"/>
    </sheetView>
  </sheetViews>
  <sheetFormatPr defaultRowHeight="15" x14ac:dyDescent="0.25"/>
  <cols>
    <col min="1" max="1" width="7.140625" bestFit="1" customWidth="1"/>
    <col min="2" max="2" width="18" bestFit="1" customWidth="1"/>
    <col min="3" max="3" width="9.85546875" bestFit="1" customWidth="1"/>
    <col min="4" max="4" width="15.7109375" bestFit="1" customWidth="1"/>
    <col min="5" max="5" width="15" bestFit="1" customWidth="1"/>
    <col min="6" max="6" width="12.140625" bestFit="1" customWidth="1"/>
    <col min="7" max="7" width="12.140625" customWidth="1"/>
    <col min="8" max="8" width="18" bestFit="1" customWidth="1"/>
    <col min="9" max="9" width="33.42578125" bestFit="1" customWidth="1"/>
    <col min="10" max="10" width="13.5703125" bestFit="1" customWidth="1"/>
    <col min="11" max="11" width="25.7109375" bestFit="1" customWidth="1"/>
    <col min="12" max="12" width="36.85546875" bestFit="1" customWidth="1"/>
  </cols>
  <sheetData>
    <row r="1" spans="1:12" x14ac:dyDescent="0.25">
      <c r="A1" s="2" t="s">
        <v>0</v>
      </c>
      <c r="B1" s="2" t="s">
        <v>20</v>
      </c>
      <c r="C1" s="2" t="s">
        <v>1</v>
      </c>
      <c r="D1" s="2" t="s">
        <v>37</v>
      </c>
      <c r="E1" s="2" t="s">
        <v>25</v>
      </c>
      <c r="F1" s="2" t="s">
        <v>29</v>
      </c>
      <c r="G1" s="2" t="s">
        <v>42</v>
      </c>
      <c r="H1" s="2" t="s">
        <v>33</v>
      </c>
      <c r="I1" s="2" t="s">
        <v>34</v>
      </c>
      <c r="J1" s="2" t="s">
        <v>17</v>
      </c>
      <c r="K1" s="2" t="s">
        <v>35</v>
      </c>
      <c r="L1" s="2" t="s">
        <v>36</v>
      </c>
    </row>
    <row r="2" spans="1:12" x14ac:dyDescent="0.25">
      <c r="A2" s="1" t="s">
        <v>12</v>
      </c>
      <c r="B2" s="1">
        <v>40</v>
      </c>
      <c r="C2" s="1" t="s">
        <v>10</v>
      </c>
      <c r="D2" s="4">
        <v>1.37</v>
      </c>
      <c r="E2" s="1">
        <v>0.50700000000000001</v>
      </c>
      <c r="F2" s="1">
        <v>1.17</v>
      </c>
      <c r="G2" s="4">
        <v>1.6</v>
      </c>
      <c r="H2" s="4">
        <f>SUM(D2:G2)</f>
        <v>4.6470000000000002</v>
      </c>
      <c r="I2" s="4">
        <f>H2/AVERAGEIF($C$2:$C$10,"WT",$H$2:$H$10)</f>
        <v>0.78421555943072507</v>
      </c>
      <c r="J2" s="4">
        <v>3.32</v>
      </c>
      <c r="K2" s="4">
        <f>H2/J2</f>
        <v>1.3996987951807229</v>
      </c>
      <c r="L2" s="4">
        <f>K2/AVERAGEIF($C$2:$C$10,"WT",$K$2:$K$10)</f>
        <v>0.95574081050368898</v>
      </c>
    </row>
    <row r="3" spans="1:12" x14ac:dyDescent="0.25">
      <c r="A3" s="1" t="s">
        <v>2</v>
      </c>
      <c r="B3" s="1">
        <v>62.1</v>
      </c>
      <c r="C3" s="1" t="s">
        <v>41</v>
      </c>
      <c r="D3" s="4">
        <v>0.31</v>
      </c>
      <c r="E3" s="1">
        <v>0.47699999999999998</v>
      </c>
      <c r="F3" s="1">
        <v>1.1100000000000001</v>
      </c>
      <c r="G3" s="4">
        <v>1.27</v>
      </c>
      <c r="H3" s="4">
        <f t="shared" ref="H3:H10" si="0">SUM(D3:G3)</f>
        <v>3.1669999999999998</v>
      </c>
      <c r="I3" s="4">
        <f t="shared" ref="I3:I10" si="1">H3/AVERAGEIF($C$2:$C$10,"WT",$H$2:$H$10)</f>
        <v>0.53445463239016699</v>
      </c>
      <c r="J3" s="4">
        <v>3.21</v>
      </c>
      <c r="K3" s="4">
        <f t="shared" ref="K3:K10" si="2">H3/J3</f>
        <v>0.9866043613707165</v>
      </c>
      <c r="L3" s="4">
        <f t="shared" ref="L3:L10" si="3">K3/AVERAGEIF($C$2:$C$10,"WT",$K$2:$K$10)</f>
        <v>0.67367211805106619</v>
      </c>
    </row>
    <row r="4" spans="1:12" x14ac:dyDescent="0.25">
      <c r="A4" s="1" t="s">
        <v>3</v>
      </c>
      <c r="B4" s="1">
        <v>38.4</v>
      </c>
      <c r="C4" s="1" t="s">
        <v>11</v>
      </c>
      <c r="D4" s="4">
        <v>0.56799999999999995</v>
      </c>
      <c r="E4" s="1">
        <v>0.32500000000000001</v>
      </c>
      <c r="F4" s="1">
        <v>0.91400000000000003</v>
      </c>
      <c r="G4" s="4">
        <v>1.1399999999999999</v>
      </c>
      <c r="H4" s="4">
        <f t="shared" si="0"/>
        <v>2.9470000000000001</v>
      </c>
      <c r="I4" s="4">
        <f t="shared" si="1"/>
        <v>0.49732800810035432</v>
      </c>
      <c r="J4" s="4">
        <v>5.77</v>
      </c>
      <c r="K4" s="4">
        <f t="shared" si="2"/>
        <v>0.51074523396880422</v>
      </c>
      <c r="L4" s="4">
        <f t="shared" si="3"/>
        <v>0.34874650571604926</v>
      </c>
    </row>
    <row r="5" spans="1:12" x14ac:dyDescent="0.25">
      <c r="A5" s="1" t="s">
        <v>4</v>
      </c>
      <c r="B5" s="1">
        <v>36</v>
      </c>
      <c r="C5" s="1" t="s">
        <v>10</v>
      </c>
      <c r="D5" s="4">
        <v>1.21</v>
      </c>
      <c r="E5" s="1">
        <v>1.1399999999999999</v>
      </c>
      <c r="F5" s="1">
        <v>2.09</v>
      </c>
      <c r="G5" s="4">
        <v>1.86</v>
      </c>
      <c r="H5" s="4">
        <f t="shared" si="0"/>
        <v>6.3</v>
      </c>
      <c r="I5" s="4">
        <f t="shared" si="1"/>
        <v>1.0631715137537265</v>
      </c>
      <c r="J5" s="4">
        <v>5.98</v>
      </c>
      <c r="K5" s="4">
        <f t="shared" si="2"/>
        <v>1.0535117056856187</v>
      </c>
      <c r="L5" s="4">
        <f t="shared" si="3"/>
        <v>0.71935771819900196</v>
      </c>
    </row>
    <row r="6" spans="1:12" x14ac:dyDescent="0.25">
      <c r="A6" s="1" t="s">
        <v>5</v>
      </c>
      <c r="B6" s="1">
        <v>36.5</v>
      </c>
      <c r="C6" s="1" t="s">
        <v>41</v>
      </c>
      <c r="D6" s="4">
        <v>0.51100000000000001</v>
      </c>
      <c r="E6" s="1">
        <v>0.65300000000000002</v>
      </c>
      <c r="F6" s="1">
        <v>1.1499999999999999</v>
      </c>
      <c r="G6" s="4">
        <v>1.19</v>
      </c>
      <c r="H6" s="4">
        <f t="shared" si="0"/>
        <v>3.504</v>
      </c>
      <c r="I6" s="4">
        <f t="shared" si="1"/>
        <v>0.59132587050683461</v>
      </c>
      <c r="J6" s="4">
        <v>4.07</v>
      </c>
      <c r="K6" s="4">
        <f t="shared" si="2"/>
        <v>0.86093366093366086</v>
      </c>
      <c r="L6" s="4">
        <f t="shared" si="3"/>
        <v>0.58786178692423974</v>
      </c>
    </row>
    <row r="7" spans="1:12" x14ac:dyDescent="0.25">
      <c r="A7" s="1" t="s">
        <v>6</v>
      </c>
      <c r="B7" s="1">
        <v>30.2</v>
      </c>
      <c r="C7" s="1" t="s">
        <v>11</v>
      </c>
      <c r="D7" s="4">
        <v>0.49199999999999999</v>
      </c>
      <c r="E7" s="1">
        <v>1.35</v>
      </c>
      <c r="F7" s="1">
        <v>1.1200000000000001</v>
      </c>
      <c r="G7" s="4">
        <v>1.17</v>
      </c>
      <c r="H7" s="4">
        <f t="shared" si="0"/>
        <v>4.1319999999999997</v>
      </c>
      <c r="I7" s="4">
        <f t="shared" si="1"/>
        <v>0.6973055071159362</v>
      </c>
      <c r="J7" s="4">
        <v>3.96</v>
      </c>
      <c r="K7" s="4">
        <f t="shared" si="2"/>
        <v>1.0434343434343434</v>
      </c>
      <c r="L7" s="4">
        <f t="shared" si="3"/>
        <v>0.71247670465599211</v>
      </c>
    </row>
    <row r="8" spans="1:12" x14ac:dyDescent="0.25">
      <c r="A8" s="1" t="s">
        <v>7</v>
      </c>
      <c r="B8" s="1">
        <v>24.6</v>
      </c>
      <c r="C8" s="1" t="s">
        <v>10</v>
      </c>
      <c r="D8" s="4">
        <v>0.89</v>
      </c>
      <c r="E8" s="1">
        <v>2.1</v>
      </c>
      <c r="F8" s="1">
        <v>1.93</v>
      </c>
      <c r="G8" s="4">
        <v>1.91</v>
      </c>
      <c r="H8" s="4">
        <f t="shared" si="0"/>
        <v>6.83</v>
      </c>
      <c r="I8" s="4">
        <f t="shared" si="1"/>
        <v>1.1526129268155481</v>
      </c>
      <c r="J8" s="4">
        <v>3.52</v>
      </c>
      <c r="K8" s="4">
        <f t="shared" si="2"/>
        <v>1.9403409090909092</v>
      </c>
      <c r="L8" s="4">
        <f t="shared" si="3"/>
        <v>1.3249014712973088</v>
      </c>
    </row>
    <row r="9" spans="1:12" x14ac:dyDescent="0.25">
      <c r="A9" s="1" t="s">
        <v>8</v>
      </c>
      <c r="B9" s="1">
        <v>38</v>
      </c>
      <c r="C9" s="1" t="s">
        <v>41</v>
      </c>
      <c r="D9" s="4">
        <v>0.50600000000000001</v>
      </c>
      <c r="E9" s="1">
        <v>0.62</v>
      </c>
      <c r="F9" s="1">
        <v>1.05</v>
      </c>
      <c r="G9" s="4">
        <v>1.25</v>
      </c>
      <c r="H9" s="4">
        <f t="shared" si="0"/>
        <v>3.4260000000000002</v>
      </c>
      <c r="I9" s="4">
        <f t="shared" si="1"/>
        <v>0.57816279462226472</v>
      </c>
      <c r="J9" s="4">
        <v>3.88</v>
      </c>
      <c r="K9" s="4">
        <f t="shared" si="2"/>
        <v>0.88298969072164957</v>
      </c>
      <c r="L9" s="4">
        <f t="shared" si="3"/>
        <v>0.60292206121942771</v>
      </c>
    </row>
    <row r="10" spans="1:12" x14ac:dyDescent="0.25">
      <c r="A10" s="1" t="s">
        <v>9</v>
      </c>
      <c r="B10" s="1">
        <v>29.7</v>
      </c>
      <c r="C10" s="1" t="s">
        <v>11</v>
      </c>
      <c r="D10" s="4">
        <v>0.42599999999999999</v>
      </c>
      <c r="E10" s="1">
        <v>0.64</v>
      </c>
      <c r="F10" s="1">
        <v>1.22</v>
      </c>
      <c r="G10" s="4">
        <v>1.47</v>
      </c>
      <c r="H10" s="4">
        <f t="shared" si="0"/>
        <v>3.7560000000000002</v>
      </c>
      <c r="I10" s="4">
        <f t="shared" si="1"/>
        <v>0.6338527310569837</v>
      </c>
      <c r="J10" s="4">
        <v>2.95</v>
      </c>
      <c r="K10" s="4">
        <f t="shared" si="2"/>
        <v>1.2732203389830508</v>
      </c>
      <c r="L10" s="4">
        <f t="shared" si="3"/>
        <v>0.86937892846605325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42" sqref="H42"/>
    </sheetView>
  </sheetViews>
  <sheetFormatPr defaultRowHeight="15" x14ac:dyDescent="0.25"/>
  <cols>
    <col min="1" max="1" width="7.140625" bestFit="1" customWidth="1"/>
    <col min="2" max="2" width="18" bestFit="1" customWidth="1"/>
    <col min="3" max="3" width="10" bestFit="1" customWidth="1"/>
    <col min="4" max="4" width="9.140625" bestFit="1" customWidth="1"/>
    <col min="5" max="5" width="24.5703125" bestFit="1" customWidth="1"/>
    <col min="6" max="6" width="13.5703125" bestFit="1" customWidth="1"/>
    <col min="7" max="7" width="16.7109375" bestFit="1" customWidth="1"/>
    <col min="8" max="8" width="28" bestFit="1" customWidth="1"/>
  </cols>
  <sheetData>
    <row r="1" spans="1:8" x14ac:dyDescent="0.45">
      <c r="A1" s="2" t="s">
        <v>0</v>
      </c>
      <c r="B1" s="2" t="s">
        <v>20</v>
      </c>
      <c r="C1" s="2" t="s">
        <v>1</v>
      </c>
      <c r="D1" s="2" t="s">
        <v>14</v>
      </c>
      <c r="E1" s="2" t="s">
        <v>16</v>
      </c>
      <c r="F1" s="2" t="s">
        <v>17</v>
      </c>
      <c r="G1" s="2" t="s">
        <v>38</v>
      </c>
      <c r="H1" s="2" t="s">
        <v>39</v>
      </c>
    </row>
    <row r="2" spans="1:8" x14ac:dyDescent="0.45">
      <c r="A2" s="1" t="s">
        <v>12</v>
      </c>
      <c r="B2" s="1">
        <v>40</v>
      </c>
      <c r="C2" s="1" t="s">
        <v>10</v>
      </c>
      <c r="D2" s="1">
        <v>11.4</v>
      </c>
      <c r="E2" s="4">
        <f t="shared" ref="E2:E10" si="0">D2/AVERAGEIF($C$2:$C$10,"WT",$D$2:$D$10)</f>
        <v>1.2016865776528463</v>
      </c>
      <c r="F2" s="4">
        <v>3.32</v>
      </c>
      <c r="G2" s="4">
        <f>D2/F2</f>
        <v>3.4337349397590362</v>
      </c>
      <c r="H2" s="4">
        <f>G2/AVERAGEIF($C$2:$C$10,"WT",$G$2:$G$10)</f>
        <v>1.5079692065877182</v>
      </c>
    </row>
    <row r="3" spans="1:8" x14ac:dyDescent="0.45">
      <c r="A3" s="1" t="s">
        <v>2</v>
      </c>
      <c r="B3" s="1">
        <v>62.1</v>
      </c>
      <c r="C3" s="1" t="s">
        <v>41</v>
      </c>
      <c r="D3" s="1">
        <v>11.4</v>
      </c>
      <c r="E3" s="4">
        <f t="shared" si="0"/>
        <v>1.2016865776528463</v>
      </c>
      <c r="F3" s="4">
        <v>3.21</v>
      </c>
      <c r="G3" s="4">
        <f t="shared" ref="G3:G10" si="1">D3/F3</f>
        <v>3.5514018691588785</v>
      </c>
      <c r="H3" s="4">
        <f t="shared" ref="H3:H10" si="2">G3/AVERAGEIF($C$2:$C$10,"WT",$G$2:$G$10)</f>
        <v>1.5596441638228111</v>
      </c>
    </row>
    <row r="4" spans="1:8" x14ac:dyDescent="0.45">
      <c r="A4" s="1" t="s">
        <v>3</v>
      </c>
      <c r="B4" s="1">
        <v>38.4</v>
      </c>
      <c r="C4" s="1" t="s">
        <v>11</v>
      </c>
      <c r="D4" s="1">
        <v>10.8</v>
      </c>
      <c r="E4" s="4">
        <f t="shared" si="0"/>
        <v>1.1384399156711176</v>
      </c>
      <c r="F4" s="4">
        <v>5.77</v>
      </c>
      <c r="G4" s="4">
        <f t="shared" si="1"/>
        <v>1.8717504332755635</v>
      </c>
      <c r="H4" s="4">
        <f t="shared" si="2"/>
        <v>0.82200346424958537</v>
      </c>
    </row>
    <row r="5" spans="1:8" x14ac:dyDescent="0.45">
      <c r="A5" s="1" t="s">
        <v>4</v>
      </c>
      <c r="B5" s="1">
        <v>36</v>
      </c>
      <c r="C5" s="1" t="s">
        <v>10</v>
      </c>
      <c r="D5" s="1">
        <v>12.4</v>
      </c>
      <c r="E5" s="4">
        <f t="shared" si="0"/>
        <v>1.3070976809557273</v>
      </c>
      <c r="F5" s="4">
        <v>5.98</v>
      </c>
      <c r="G5" s="4">
        <f t="shared" si="1"/>
        <v>2.0735785953177257</v>
      </c>
      <c r="H5" s="4">
        <f t="shared" si="2"/>
        <v>0.91063891769059402</v>
      </c>
    </row>
    <row r="6" spans="1:8" x14ac:dyDescent="0.45">
      <c r="A6" s="1" t="s">
        <v>5</v>
      </c>
      <c r="B6" s="1">
        <v>36.5</v>
      </c>
      <c r="C6" s="1" t="s">
        <v>41</v>
      </c>
      <c r="D6" s="1">
        <v>11.9</v>
      </c>
      <c r="E6" s="4">
        <f t="shared" si="0"/>
        <v>1.2543921293042868</v>
      </c>
      <c r="F6" s="4">
        <v>4.07</v>
      </c>
      <c r="G6" s="4">
        <f t="shared" si="1"/>
        <v>2.9238329238329239</v>
      </c>
      <c r="H6" s="4">
        <f t="shared" si="2"/>
        <v>1.2840391269853779</v>
      </c>
    </row>
    <row r="7" spans="1:8" x14ac:dyDescent="0.45">
      <c r="A7" s="1" t="s">
        <v>6</v>
      </c>
      <c r="B7" s="1">
        <v>30.2</v>
      </c>
      <c r="C7" s="1" t="s">
        <v>11</v>
      </c>
      <c r="D7" s="1">
        <v>11.6</v>
      </c>
      <c r="E7" s="4">
        <f t="shared" si="0"/>
        <v>1.2227687983134223</v>
      </c>
      <c r="F7" s="4">
        <v>3.96</v>
      </c>
      <c r="G7" s="4">
        <f t="shared" si="1"/>
        <v>2.9292929292929291</v>
      </c>
      <c r="H7" s="4">
        <f t="shared" si="2"/>
        <v>1.2864369591552851</v>
      </c>
    </row>
    <row r="8" spans="1:8" x14ac:dyDescent="0.45">
      <c r="A8" s="1" t="s">
        <v>7</v>
      </c>
      <c r="B8" s="1">
        <v>24.6</v>
      </c>
      <c r="C8" s="1" t="s">
        <v>10</v>
      </c>
      <c r="D8" s="1">
        <v>4.66</v>
      </c>
      <c r="E8" s="4">
        <f>D8/AVERAGEIF($C$2:$C$10,"WT",$D$2:$D$10)</f>
        <v>0.4912157413914266</v>
      </c>
      <c r="F8" s="4">
        <v>3.52</v>
      </c>
      <c r="G8" s="4">
        <f t="shared" si="1"/>
        <v>1.3238636363636365</v>
      </c>
      <c r="H8" s="4">
        <f t="shared" si="2"/>
        <v>0.58139187572168827</v>
      </c>
    </row>
    <row r="9" spans="1:8" x14ac:dyDescent="0.45">
      <c r="A9" s="1" t="s">
        <v>8</v>
      </c>
      <c r="B9" s="1">
        <v>38</v>
      </c>
      <c r="C9" s="1" t="s">
        <v>41</v>
      </c>
      <c r="D9" s="1">
        <v>8.5500000000000007</v>
      </c>
      <c r="E9" s="4">
        <f t="shared" si="0"/>
        <v>0.90126493323963464</v>
      </c>
      <c r="F9" s="4">
        <v>3.88</v>
      </c>
      <c r="G9" s="4">
        <f t="shared" si="1"/>
        <v>2.2036082474226806</v>
      </c>
      <c r="H9" s="4">
        <f t="shared" si="2"/>
        <v>0.96774312484624181</v>
      </c>
    </row>
    <row r="10" spans="1:8" x14ac:dyDescent="0.45">
      <c r="A10" s="1" t="s">
        <v>9</v>
      </c>
      <c r="B10" s="1">
        <v>29.7</v>
      </c>
      <c r="C10" s="1" t="s">
        <v>11</v>
      </c>
      <c r="D10" s="1">
        <v>10</v>
      </c>
      <c r="E10" s="4">
        <f t="shared" si="0"/>
        <v>1.0541110330288124</v>
      </c>
      <c r="F10" s="4">
        <v>2.95</v>
      </c>
      <c r="G10" s="4">
        <f t="shared" si="1"/>
        <v>3.3898305084745761</v>
      </c>
      <c r="H10" s="4">
        <f t="shared" si="2"/>
        <v>1.488688006503486</v>
      </c>
    </row>
    <row r="11" spans="1:8" x14ac:dyDescent="0.45">
      <c r="D11" s="5"/>
      <c r="E11" s="5"/>
      <c r="F11" s="5"/>
      <c r="G11" s="5"/>
      <c r="H11" s="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6" sqref="B6"/>
    </sheetView>
  </sheetViews>
  <sheetFormatPr defaultRowHeight="15" x14ac:dyDescent="0.25"/>
  <cols>
    <col min="1" max="1" width="22.7109375" bestFit="1" customWidth="1"/>
    <col min="2" max="2" width="9.85546875" bestFit="1" customWidth="1"/>
    <col min="3" max="3" width="26.28515625" bestFit="1" customWidth="1"/>
    <col min="4" max="4" width="25.7109375" bestFit="1" customWidth="1"/>
    <col min="5" max="5" width="29.85546875" bestFit="1" customWidth="1"/>
    <col min="6" max="6" width="4.7109375" bestFit="1" customWidth="1"/>
    <col min="7" max="7" width="35.7109375" bestFit="1" customWidth="1"/>
    <col min="8" max="8" width="4.7109375" bestFit="1" customWidth="1"/>
  </cols>
  <sheetData>
    <row r="1" spans="1:6" ht="15.75" x14ac:dyDescent="0.25">
      <c r="A1" s="3" t="s">
        <v>40</v>
      </c>
      <c r="B1" s="3"/>
    </row>
    <row r="2" spans="1:6" ht="14.25" x14ac:dyDescent="0.45">
      <c r="A2" s="2" t="s">
        <v>0</v>
      </c>
      <c r="B2" s="2" t="s">
        <v>1</v>
      </c>
      <c r="C2" s="2" t="s">
        <v>24</v>
      </c>
      <c r="D2" s="2" t="s">
        <v>22</v>
      </c>
      <c r="E2" s="2" t="s">
        <v>23</v>
      </c>
      <c r="F2" s="2" t="s">
        <v>21</v>
      </c>
    </row>
    <row r="3" spans="1:6" ht="14.25" x14ac:dyDescent="0.45">
      <c r="A3" s="1" t="s">
        <v>12</v>
      </c>
      <c r="B3" s="1" t="s">
        <v>10</v>
      </c>
      <c r="C3" s="6">
        <v>12.9864</v>
      </c>
      <c r="D3" s="6">
        <v>5.0822398817224181</v>
      </c>
      <c r="E3" s="1">
        <v>11</v>
      </c>
      <c r="F3" s="6">
        <v>27.917760118277581</v>
      </c>
    </row>
    <row r="4" spans="1:6" ht="14.25" x14ac:dyDescent="0.45">
      <c r="A4" s="1" t="s">
        <v>4</v>
      </c>
      <c r="B4" s="1" t="s">
        <v>10</v>
      </c>
      <c r="C4" s="6">
        <v>8.3011199999999992</v>
      </c>
      <c r="D4" s="6">
        <v>7.9507343587371357</v>
      </c>
      <c r="E4" s="1">
        <v>11</v>
      </c>
      <c r="F4" s="6">
        <v>25.049265641262863</v>
      </c>
    </row>
    <row r="5" spans="1:6" ht="14.25" x14ac:dyDescent="0.45">
      <c r="A5" s="1" t="s">
        <v>7</v>
      </c>
      <c r="B5" s="1" t="s">
        <v>10</v>
      </c>
      <c r="C5" s="6">
        <v>9.1370400000000007</v>
      </c>
      <c r="D5" s="6">
        <v>7.2233458537994792</v>
      </c>
      <c r="E5" s="1">
        <v>11</v>
      </c>
      <c r="F5" s="6">
        <v>25.776654146200521</v>
      </c>
    </row>
    <row r="6" spans="1:6" ht="14.25" x14ac:dyDescent="0.45">
      <c r="A6" s="1" t="s">
        <v>2</v>
      </c>
      <c r="B6" s="1" t="s">
        <v>41</v>
      </c>
      <c r="C6" s="6">
        <v>9.6633599999999991</v>
      </c>
      <c r="D6" s="6">
        <v>6.8299225114245994</v>
      </c>
      <c r="E6" s="1">
        <v>11</v>
      </c>
      <c r="F6" s="6">
        <v>26.170077488575402</v>
      </c>
    </row>
    <row r="7" spans="1:6" ht="14.25" x14ac:dyDescent="0.45">
      <c r="A7" s="1" t="s">
        <v>5</v>
      </c>
      <c r="B7" s="1" t="s">
        <v>41</v>
      </c>
      <c r="C7" s="6">
        <v>8.8583999999999996</v>
      </c>
      <c r="D7" s="6">
        <v>7.4505554050392861</v>
      </c>
      <c r="E7" s="1">
        <v>11</v>
      </c>
      <c r="F7" s="6">
        <v>25.549444594960715</v>
      </c>
    </row>
    <row r="8" spans="1:6" ht="14.25" x14ac:dyDescent="0.45">
      <c r="A8" s="1" t="s">
        <v>8</v>
      </c>
      <c r="B8" s="1" t="s">
        <v>41</v>
      </c>
      <c r="C8" s="6">
        <v>9.0235200000000013</v>
      </c>
      <c r="D8" s="6">
        <v>7.3142188414277349</v>
      </c>
      <c r="E8" s="1">
        <v>11</v>
      </c>
      <c r="F8" s="6">
        <v>25.685781158572265</v>
      </c>
    </row>
    <row r="9" spans="1:6" ht="14.25" x14ac:dyDescent="0.45">
      <c r="A9" s="1" t="s">
        <v>6</v>
      </c>
      <c r="B9" s="1" t="s">
        <v>11</v>
      </c>
      <c r="C9" s="6">
        <v>9.3228000000000009</v>
      </c>
      <c r="D9" s="6">
        <v>7.0794182005406094</v>
      </c>
      <c r="E9" s="1">
        <v>11</v>
      </c>
      <c r="F9" s="6">
        <v>25.920581799459391</v>
      </c>
    </row>
    <row r="10" spans="1:6" ht="14.25" x14ac:dyDescent="0.45">
      <c r="A10" s="1" t="s">
        <v>9</v>
      </c>
      <c r="B10" s="1" t="s">
        <v>11</v>
      </c>
      <c r="C10" s="6">
        <v>9.1060800000000004</v>
      </c>
      <c r="D10" s="6">
        <v>7.2479046966422436</v>
      </c>
      <c r="E10" s="1">
        <v>11</v>
      </c>
      <c r="F10" s="6">
        <v>25.752095303357756</v>
      </c>
    </row>
    <row r="11" spans="1:6" ht="14.25" x14ac:dyDescent="0.45">
      <c r="A11" s="1" t="s">
        <v>3</v>
      </c>
      <c r="B11" s="1" t="s">
        <v>11</v>
      </c>
      <c r="C11" s="6">
        <v>10.396080000000001</v>
      </c>
      <c r="D11" s="6">
        <v>6.3485467599325895</v>
      </c>
      <c r="E11" s="1">
        <v>11</v>
      </c>
      <c r="F11" s="6">
        <v>26.651453240067411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KCNQ2 Monomer Quantification</vt:lpstr>
      <vt:lpstr>KCNQ2 tetramer quantification</vt:lpstr>
      <vt:lpstr>KCNQ2 dimer quantification</vt:lpstr>
      <vt:lpstr>Total Q2 Signal Quantification</vt:lpstr>
      <vt:lpstr>234 kD signal quantification</vt:lpstr>
      <vt:lpstr>Total Q2 Signal +234 kD </vt:lpstr>
      <vt:lpstr>KCNQ3 Monomer Quantification</vt:lpstr>
      <vt:lpstr>BCA Results and Blot Loading</vt:lpstr>
    </vt:vector>
  </TitlesOfParts>
  <Company>Baylor College of Medicine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nccl_user</dc:creator>
  <cp:lastModifiedBy>Abreo, Timothy</cp:lastModifiedBy>
  <dcterms:created xsi:type="dcterms:W3CDTF">2023-06-14T19:22:56Z</dcterms:created>
  <dcterms:modified xsi:type="dcterms:W3CDTF">2024-05-17T14:45:11Z</dcterms:modified>
</cp:coreProperties>
</file>