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ietmarFunckData\Dropbox\ODD33-Manuscript\230728eLife\VersionOfRecord\"/>
    </mc:Choice>
  </mc:AlternateContent>
  <bookViews>
    <workbookView xWindow="0" yWindow="0" windowWidth="23370" windowHeight="10965" tabRatio="736"/>
  </bookViews>
  <sheets>
    <sheet name="Din11s" sheetId="1" r:id="rId1"/>
    <sheet name="At3g49630" sheetId="2" r:id="rId2"/>
    <sheet name="At3g50210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  <c r="J30" i="1"/>
  <c r="G24" i="1"/>
  <c r="G23" i="1"/>
  <c r="G18" i="1"/>
  <c r="G17" i="1"/>
  <c r="G12" i="1"/>
  <c r="G11" i="1"/>
  <c r="G6" i="1"/>
  <c r="G5" i="1"/>
  <c r="I26" i="2"/>
  <c r="H26" i="2"/>
  <c r="H24" i="2"/>
  <c r="F6" i="2"/>
  <c r="F26" i="3"/>
  <c r="F25" i="3"/>
  <c r="G25" i="3" l="1"/>
  <c r="G26" i="3"/>
  <c r="G24" i="3"/>
  <c r="F24" i="3"/>
  <c r="H24" i="1" l="1"/>
  <c r="H23" i="1"/>
  <c r="H18" i="1"/>
  <c r="H17" i="1"/>
  <c r="H12" i="1"/>
  <c r="H11" i="1"/>
  <c r="H6" i="1"/>
  <c r="H5" i="1"/>
  <c r="K32" i="1"/>
  <c r="K31" i="1"/>
  <c r="K30" i="1"/>
  <c r="I24" i="2"/>
  <c r="I25" i="2"/>
  <c r="H25" i="2"/>
  <c r="G18" i="2"/>
  <c r="F18" i="2"/>
  <c r="G17" i="2"/>
  <c r="F17" i="2"/>
  <c r="G12" i="2"/>
  <c r="F12" i="2"/>
  <c r="G11" i="2"/>
  <c r="F11" i="2"/>
  <c r="G6" i="2"/>
  <c r="G5" i="2"/>
  <c r="F5" i="2"/>
  <c r="G18" i="3"/>
  <c r="F18" i="3"/>
  <c r="G17" i="3"/>
  <c r="F17" i="3"/>
  <c r="G12" i="3"/>
  <c r="F12" i="3"/>
  <c r="G11" i="3"/>
  <c r="F11" i="3"/>
  <c r="F6" i="3"/>
  <c r="G6" i="3"/>
  <c r="G5" i="3"/>
  <c r="F5" i="3"/>
</calcChain>
</file>

<file path=xl/sharedStrings.xml><?xml version="1.0" encoding="utf-8"?>
<sst xmlns="http://schemas.openxmlformats.org/spreadsheetml/2006/main" count="91" uniqueCount="22">
  <si>
    <t>Summary of kinetic characterisations of Din11s</t>
  </si>
  <si>
    <t>date</t>
  </si>
  <si>
    <t>Amax</t>
  </si>
  <si>
    <t>SE KM</t>
  </si>
  <si>
    <t>SE Amax</t>
  </si>
  <si>
    <t>KM (HoArg)</t>
  </si>
  <si>
    <t>KM (HoArg + Arg)</t>
  </si>
  <si>
    <t>Amax (HoArg + Arg)</t>
  </si>
  <si>
    <t>KM (HoArg + Can)</t>
  </si>
  <si>
    <t>Amax (HoArg + Can)</t>
  </si>
  <si>
    <t>KM (Arg)</t>
  </si>
  <si>
    <t>Amax (Arg)</t>
  </si>
  <si>
    <t>Summary of kinetic characterisations of At3g50210</t>
  </si>
  <si>
    <t>Summary of kinetic characterisations of At3g49630</t>
  </si>
  <si>
    <t>Amax (2-OGn)</t>
  </si>
  <si>
    <t>KM (2-OG)</t>
  </si>
  <si>
    <t>KI (2-OG)</t>
  </si>
  <si>
    <t>SE KI</t>
  </si>
  <si>
    <t>average</t>
  </si>
  <si>
    <t>Amax (HoArg)</t>
  </si>
  <si>
    <t>SD</t>
  </si>
  <si>
    <t>Amax (2-OG)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</si>
</sst>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0" fillId="2" borderId="0" xfId="0" applyFill="1"/>
    <xf numFmtId="0" fontId="1" fillId="3" borderId="0" xfId="0" applyFont="1" applyFill="1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L17" sqref="L17"/>
    </sheetView>
  </sheetViews>
  <sheetFormatPr baseColWidth="10" defaultRowHeight="15" x14ac:dyDescent="0.25"/>
  <cols>
    <col min="1" max="2" width="19.42578125" customWidth="1"/>
    <col min="3" max="6" width="7" bestFit="1" customWidth="1"/>
    <col min="7" max="7" width="9" customWidth="1"/>
    <col min="8" max="8" width="7" bestFit="1" customWidth="1"/>
    <col min="11" max="11" width="6.5703125" customWidth="1"/>
  </cols>
  <sheetData>
    <row r="1" spans="1:8" x14ac:dyDescent="0.25">
      <c r="A1" t="s">
        <v>0</v>
      </c>
    </row>
    <row r="4" spans="1:8" x14ac:dyDescent="0.25">
      <c r="A4" t="s">
        <v>1</v>
      </c>
      <c r="B4" s="3">
        <v>220711</v>
      </c>
      <c r="C4" s="3">
        <v>220804</v>
      </c>
      <c r="D4" s="3">
        <v>220811</v>
      </c>
      <c r="E4" s="3">
        <v>220831</v>
      </c>
      <c r="G4" t="s">
        <v>18</v>
      </c>
      <c r="H4" t="s">
        <v>20</v>
      </c>
    </row>
    <row r="5" spans="1:8" x14ac:dyDescent="0.25">
      <c r="A5" t="s">
        <v>19</v>
      </c>
      <c r="B5" s="1">
        <v>12.1</v>
      </c>
      <c r="C5" s="1">
        <v>17.82</v>
      </c>
      <c r="D5" s="1">
        <v>13.27</v>
      </c>
      <c r="E5" s="1">
        <v>10.4</v>
      </c>
      <c r="G5" s="8">
        <f>AVERAGE(B5:E5)</f>
        <v>13.397499999999999</v>
      </c>
      <c r="H5" s="8">
        <f>_xlfn.STDEV.S(B5:E5)</f>
        <v>3.1750734899631348</v>
      </c>
    </row>
    <row r="6" spans="1:8" x14ac:dyDescent="0.25">
      <c r="A6" t="s">
        <v>5</v>
      </c>
      <c r="B6" s="1">
        <v>2.3679999999999999</v>
      </c>
      <c r="C6" s="1">
        <v>1.7070000000000001</v>
      </c>
      <c r="D6" s="1">
        <v>1.681</v>
      </c>
      <c r="E6" s="1">
        <v>1.7749999999999999</v>
      </c>
      <c r="G6" s="8">
        <f>AVERAGE(B6:E6)</f>
        <v>1.8827500000000001</v>
      </c>
      <c r="H6" s="8">
        <f>_xlfn.STDEV.S(B6:E6)</f>
        <v>0.32591857367548976</v>
      </c>
    </row>
    <row r="7" spans="1:8" x14ac:dyDescent="0.25">
      <c r="A7" t="s">
        <v>3</v>
      </c>
      <c r="B7" s="1">
        <v>0.27160000000000001</v>
      </c>
      <c r="C7" s="1">
        <v>0.1802</v>
      </c>
      <c r="D7" s="1">
        <v>0.15409999999999999</v>
      </c>
      <c r="E7" s="1">
        <v>0.1002</v>
      </c>
      <c r="G7" s="8"/>
      <c r="H7" s="8"/>
    </row>
    <row r="8" spans="1:8" x14ac:dyDescent="0.25">
      <c r="A8" t="s">
        <v>4</v>
      </c>
      <c r="B8" s="1">
        <v>0.16120000000000001</v>
      </c>
      <c r="C8" s="1">
        <v>6.5540000000000001E-2</v>
      </c>
      <c r="D8" s="1">
        <v>7.4510000000000007E-2</v>
      </c>
      <c r="E8" s="1">
        <v>6.6559999999999994E-2</v>
      </c>
      <c r="G8" s="8"/>
      <c r="H8" s="8"/>
    </row>
    <row r="9" spans="1:8" x14ac:dyDescent="0.25">
      <c r="G9" s="8"/>
      <c r="H9" s="8"/>
    </row>
    <row r="10" spans="1:8" x14ac:dyDescent="0.25">
      <c r="A10" t="s">
        <v>1</v>
      </c>
      <c r="G10" t="s">
        <v>18</v>
      </c>
      <c r="H10" t="s">
        <v>20</v>
      </c>
    </row>
    <row r="11" spans="1:8" x14ac:dyDescent="0.25">
      <c r="A11" t="s">
        <v>11</v>
      </c>
      <c r="B11" s="1">
        <v>2.3380000000000001</v>
      </c>
      <c r="C11" s="1">
        <v>4.9850000000000003</v>
      </c>
      <c r="D11" s="1">
        <v>3.25</v>
      </c>
      <c r="E11" s="1">
        <v>1.9039999999999999</v>
      </c>
      <c r="G11" s="8">
        <f>AVERAGE(B11:E11)</f>
        <v>3.1192500000000001</v>
      </c>
      <c r="H11" s="8">
        <f>_xlfn.STDEV.S(B11:E11)</f>
        <v>1.3644660433053408</v>
      </c>
    </row>
    <row r="12" spans="1:8" x14ac:dyDescent="0.25">
      <c r="A12" t="s">
        <v>10</v>
      </c>
      <c r="B12" s="1">
        <v>1.3160000000000001</v>
      </c>
      <c r="C12" s="1">
        <v>12.63</v>
      </c>
      <c r="D12" s="1">
        <v>7.4749999999999996</v>
      </c>
      <c r="E12" s="1">
        <v>2.7130000000000001</v>
      </c>
      <c r="G12" s="8">
        <f>AVERAGE(B12:E12)</f>
        <v>6.0335000000000001</v>
      </c>
      <c r="H12" s="8">
        <f>_xlfn.STDEV.S(B12:E12)</f>
        <v>5.1274509911521005</v>
      </c>
    </row>
    <row r="13" spans="1:8" x14ac:dyDescent="0.25">
      <c r="A13" t="s">
        <v>3</v>
      </c>
      <c r="B13" s="1">
        <v>0.1893</v>
      </c>
      <c r="C13" s="1">
        <v>0.37530000000000002</v>
      </c>
      <c r="D13" s="1">
        <v>0.1976</v>
      </c>
      <c r="E13" s="1">
        <v>7.3179999999999995E-2</v>
      </c>
      <c r="G13" s="8"/>
      <c r="H13" s="8"/>
    </row>
    <row r="14" spans="1:8" x14ac:dyDescent="0.25">
      <c r="A14" t="s">
        <v>4</v>
      </c>
      <c r="B14" s="1">
        <v>0.73460000000000003</v>
      </c>
      <c r="C14" s="1">
        <v>2.774</v>
      </c>
      <c r="D14" s="1">
        <v>1.5189999999999999</v>
      </c>
      <c r="E14" s="1">
        <v>0.45540000000000003</v>
      </c>
      <c r="G14" s="8"/>
      <c r="H14" s="8"/>
    </row>
    <row r="15" spans="1:8" x14ac:dyDescent="0.25">
      <c r="G15" s="8"/>
      <c r="H15" s="8"/>
    </row>
    <row r="16" spans="1:8" x14ac:dyDescent="0.25">
      <c r="A16" t="s">
        <v>1</v>
      </c>
      <c r="G16" t="s">
        <v>18</v>
      </c>
      <c r="H16" t="s">
        <v>20</v>
      </c>
    </row>
    <row r="17" spans="1:11" x14ac:dyDescent="0.25">
      <c r="A17" t="s">
        <v>7</v>
      </c>
      <c r="B17" s="1">
        <v>11.11</v>
      </c>
      <c r="C17" s="1">
        <v>17.21</v>
      </c>
      <c r="D17" s="1">
        <v>14.14</v>
      </c>
      <c r="E17" s="1">
        <v>9.3239999999999998</v>
      </c>
      <c r="G17" s="8">
        <f>AVERAGE(B17:E17)</f>
        <v>12.946</v>
      </c>
      <c r="H17" s="8">
        <f>_xlfn.STDEV.S(B17:E17)</f>
        <v>3.4687707717095808</v>
      </c>
    </row>
    <row r="18" spans="1:11" x14ac:dyDescent="0.25">
      <c r="A18" t="s">
        <v>6</v>
      </c>
      <c r="B18" s="1">
        <v>4.1500000000000004</v>
      </c>
      <c r="C18" s="1">
        <v>3.198</v>
      </c>
      <c r="D18" s="1">
        <v>3.78</v>
      </c>
      <c r="E18" s="1">
        <v>3.11</v>
      </c>
      <c r="G18" s="8">
        <f>AVERAGE(B18:E18)</f>
        <v>3.5594999999999999</v>
      </c>
      <c r="H18" s="8">
        <f>_xlfn.STDEV.S(B18:E18)</f>
        <v>0.49330281437132478</v>
      </c>
    </row>
    <row r="19" spans="1:11" x14ac:dyDescent="0.25">
      <c r="A19" t="s">
        <v>3</v>
      </c>
      <c r="B19" s="1">
        <v>1.0289999999999999</v>
      </c>
      <c r="C19" s="1">
        <v>0.59819999999999995</v>
      </c>
      <c r="D19" s="1">
        <v>0.36899999999999999</v>
      </c>
      <c r="E19" s="1">
        <v>0.32229999999999998</v>
      </c>
      <c r="G19" s="8"/>
      <c r="H19" s="8"/>
    </row>
    <row r="20" spans="1:11" x14ac:dyDescent="0.25">
      <c r="A20" t="s">
        <v>4</v>
      </c>
      <c r="B20" s="1">
        <v>0.96830000000000005</v>
      </c>
      <c r="C20" s="1">
        <v>0.34670000000000001</v>
      </c>
      <c r="D20" s="1">
        <v>0.29170000000000001</v>
      </c>
      <c r="E20" s="1">
        <v>0.34210000000000002</v>
      </c>
      <c r="G20" s="8"/>
      <c r="H20" s="8"/>
    </row>
    <row r="21" spans="1:11" x14ac:dyDescent="0.25">
      <c r="G21" s="8"/>
      <c r="H21" s="8"/>
    </row>
    <row r="22" spans="1:11" x14ac:dyDescent="0.25">
      <c r="A22" t="s">
        <v>1</v>
      </c>
      <c r="G22" t="s">
        <v>18</v>
      </c>
      <c r="H22" t="s">
        <v>20</v>
      </c>
    </row>
    <row r="23" spans="1:11" x14ac:dyDescent="0.25">
      <c r="A23" t="s">
        <v>9</v>
      </c>
      <c r="B23" s="1">
        <v>9.1329999999999991</v>
      </c>
      <c r="C23" s="1">
        <v>14.55</v>
      </c>
      <c r="D23" s="1">
        <v>12.24</v>
      </c>
      <c r="E23" s="1">
        <v>8.76</v>
      </c>
      <c r="G23" s="8">
        <f>AVERAGE(B23:E23)</f>
        <v>11.17075</v>
      </c>
      <c r="H23" s="8">
        <f>_xlfn.STDEV.S(B23:E23)</f>
        <v>2.7402412758733514</v>
      </c>
    </row>
    <row r="24" spans="1:11" x14ac:dyDescent="0.25">
      <c r="A24" t="s">
        <v>8</v>
      </c>
      <c r="B24" s="1">
        <v>6.54</v>
      </c>
      <c r="C24" s="1">
        <v>4.6349999999999998</v>
      </c>
      <c r="D24" s="1">
        <v>4.6760000000000002</v>
      </c>
      <c r="E24" s="1">
        <v>5.9640000000000004</v>
      </c>
      <c r="G24" s="8">
        <f>AVERAGE(B24:E24)</f>
        <v>5.4537500000000003</v>
      </c>
      <c r="H24" s="8">
        <f>_xlfn.STDEV.S(B24:E24)</f>
        <v>0.95140961210195685</v>
      </c>
    </row>
    <row r="25" spans="1:11" x14ac:dyDescent="0.25">
      <c r="A25" t="s">
        <v>3</v>
      </c>
      <c r="B25" s="1">
        <v>1.0429999999999999</v>
      </c>
      <c r="C25" s="1">
        <v>0.45689999999999997</v>
      </c>
      <c r="D25" s="1">
        <v>0.37809999999999999</v>
      </c>
      <c r="E25" s="1">
        <v>0.4511</v>
      </c>
      <c r="G25" s="8"/>
      <c r="H25" s="8"/>
    </row>
    <row r="26" spans="1:11" x14ac:dyDescent="0.25">
      <c r="A26" t="s">
        <v>4</v>
      </c>
      <c r="B26" s="1">
        <v>1.62</v>
      </c>
      <c r="C26" s="1">
        <v>0.4032</v>
      </c>
      <c r="D26" s="1">
        <v>0.39889999999999998</v>
      </c>
      <c r="E26" s="1">
        <v>0.76749999999999996</v>
      </c>
      <c r="G26" s="8"/>
      <c r="H26" s="8"/>
    </row>
    <row r="29" spans="1:11" x14ac:dyDescent="0.25">
      <c r="A29" t="s">
        <v>1</v>
      </c>
      <c r="B29" s="3">
        <v>220503</v>
      </c>
      <c r="C29" s="3">
        <v>220519</v>
      </c>
      <c r="D29" s="3">
        <v>220525</v>
      </c>
      <c r="E29" s="3">
        <v>220614</v>
      </c>
      <c r="F29" s="3">
        <v>220805</v>
      </c>
      <c r="G29" s="3">
        <v>220812</v>
      </c>
      <c r="H29" s="3">
        <v>220831</v>
      </c>
      <c r="J29" t="s">
        <v>18</v>
      </c>
      <c r="K29" t="s">
        <v>20</v>
      </c>
    </row>
    <row r="30" spans="1:11" x14ac:dyDescent="0.25">
      <c r="A30" t="s">
        <v>21</v>
      </c>
      <c r="B30" s="1">
        <v>6.4139999999999997</v>
      </c>
      <c r="C30" s="1">
        <v>5.5190000000000001</v>
      </c>
      <c r="D30" s="4">
        <v>17.46</v>
      </c>
      <c r="E30" s="4">
        <v>7.7629999999999999</v>
      </c>
      <c r="F30" s="1">
        <v>4.1900000000000004</v>
      </c>
      <c r="G30" s="1">
        <v>4.601</v>
      </c>
      <c r="H30" s="1">
        <v>5.39</v>
      </c>
      <c r="J30" s="8">
        <f>AVERAGE(B30:C30,F30:H30)</f>
        <v>5.2228000000000003</v>
      </c>
      <c r="K30" s="8">
        <f>_xlfn.STDEV.S(B30:C30,F30:H30)</f>
        <v>0.86428565879574815</v>
      </c>
    </row>
    <row r="31" spans="1:11" x14ac:dyDescent="0.25">
      <c r="A31" t="s">
        <v>15</v>
      </c>
      <c r="B31" s="1">
        <v>2.0039999999999999E-2</v>
      </c>
      <c r="C31" s="1">
        <v>3.4009999999999999E-2</v>
      </c>
      <c r="D31" s="4">
        <v>4.6760000000000003E-2</v>
      </c>
      <c r="E31" s="4">
        <v>2.801E-2</v>
      </c>
      <c r="F31" s="1">
        <v>3.2689999999999997E-2</v>
      </c>
      <c r="G31" s="1">
        <v>4.265E-2</v>
      </c>
      <c r="H31" s="1">
        <v>2.1520000000000001E-2</v>
      </c>
      <c r="J31" s="8">
        <f>AVERAGE(B31:C31,F31:H31)</f>
        <v>3.0182000000000004E-2</v>
      </c>
      <c r="K31" s="8">
        <f>_xlfn.STDEV.S(B31:C31,F31:H31)</f>
        <v>9.4112310565621412E-3</v>
      </c>
    </row>
    <row r="32" spans="1:11" x14ac:dyDescent="0.25">
      <c r="A32" t="s">
        <v>16</v>
      </c>
      <c r="B32" s="1">
        <v>8.4499999999999993</v>
      </c>
      <c r="C32" s="4">
        <v>69.430000000000007</v>
      </c>
      <c r="D32" s="1">
        <v>28.07</v>
      </c>
      <c r="E32" s="1">
        <v>27.68</v>
      </c>
      <c r="F32" s="4">
        <v>150.80000000000001</v>
      </c>
      <c r="G32" s="1">
        <v>9.7040000000000006</v>
      </c>
      <c r="H32" s="1">
        <v>14.08</v>
      </c>
      <c r="J32" s="8">
        <f>AVERAGE(B32,D32:E32,G32:H32)</f>
        <v>17.596799999999998</v>
      </c>
      <c r="K32" s="8">
        <f>_xlfn.STDEV.S(B32,D32:E32,G32:H32)</f>
        <v>9.6136226886642504</v>
      </c>
    </row>
    <row r="33" spans="1:8" x14ac:dyDescent="0.25">
      <c r="A33" t="s">
        <v>3</v>
      </c>
      <c r="B33" s="1">
        <v>0.34899999999999998</v>
      </c>
      <c r="C33" s="1">
        <v>0.24390000000000001</v>
      </c>
      <c r="D33" s="1">
        <v>0.8327</v>
      </c>
      <c r="E33" s="1">
        <v>0.22</v>
      </c>
      <c r="F33" s="1">
        <v>0.24929999999999999</v>
      </c>
      <c r="G33" s="1">
        <v>0.2006</v>
      </c>
      <c r="H33" s="1">
        <v>0.2351</v>
      </c>
    </row>
    <row r="34" spans="1:8" x14ac:dyDescent="0.25">
      <c r="A34" t="s">
        <v>4</v>
      </c>
      <c r="B34" s="1">
        <v>4.712E-3</v>
      </c>
      <c r="C34" s="1">
        <v>6.5120000000000004E-3</v>
      </c>
      <c r="D34" s="1">
        <v>8.6809999999999995E-3</v>
      </c>
      <c r="E34" s="1">
        <v>3.29E-3</v>
      </c>
      <c r="F34" s="1">
        <v>9.8300000000000002E-3</v>
      </c>
      <c r="G34" s="1">
        <v>6.6909999999999999E-3</v>
      </c>
      <c r="H34" s="1">
        <v>3.8319999999999999E-3</v>
      </c>
    </row>
    <row r="35" spans="1:8" x14ac:dyDescent="0.25">
      <c r="A35" t="s">
        <v>17</v>
      </c>
      <c r="B35" s="1">
        <v>2.1480000000000001</v>
      </c>
      <c r="C35" s="1">
        <v>48.53</v>
      </c>
      <c r="D35" s="1">
        <v>10.24</v>
      </c>
      <c r="E35" s="1">
        <v>6.3979999999999997</v>
      </c>
      <c r="F35" s="1">
        <v>161</v>
      </c>
      <c r="G35" s="1">
        <v>2.6230000000000002</v>
      </c>
      <c r="H35" s="1">
        <v>3.8980000000000001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I18" sqref="I18"/>
    </sheetView>
  </sheetViews>
  <sheetFormatPr baseColWidth="10" defaultRowHeight="15" x14ac:dyDescent="0.25"/>
  <sheetData>
    <row r="1" spans="1:7" x14ac:dyDescent="0.25">
      <c r="A1" t="s">
        <v>13</v>
      </c>
    </row>
    <row r="4" spans="1:7" x14ac:dyDescent="0.25">
      <c r="A4" t="s">
        <v>1</v>
      </c>
      <c r="B4" s="3">
        <v>220715</v>
      </c>
      <c r="C4" s="3">
        <v>220825</v>
      </c>
      <c r="D4" s="3">
        <v>220915</v>
      </c>
      <c r="F4" t="s">
        <v>18</v>
      </c>
      <c r="G4" t="s">
        <v>20</v>
      </c>
    </row>
    <row r="5" spans="1:7" x14ac:dyDescent="0.25">
      <c r="A5" t="s">
        <v>2</v>
      </c>
      <c r="B5" s="1">
        <v>6.7549999999999999</v>
      </c>
      <c r="C5" s="1">
        <v>4.3090000000000002</v>
      </c>
      <c r="D5" s="2">
        <v>5.8630000000000004</v>
      </c>
      <c r="F5">
        <f>AVERAGE(B5:D5)</f>
        <v>5.6423333333333332</v>
      </c>
      <c r="G5">
        <f>_xlfn.STDEV.S(B5:D5)</f>
        <v>1.2378405928605456</v>
      </c>
    </row>
    <row r="6" spans="1:7" x14ac:dyDescent="0.25">
      <c r="A6" t="s">
        <v>5</v>
      </c>
      <c r="B6" s="1">
        <v>4.3630000000000004</v>
      </c>
      <c r="C6" s="1">
        <v>4.5289999999999999</v>
      </c>
      <c r="D6" s="1">
        <v>4.7949999999999999</v>
      </c>
      <c r="F6">
        <f>AVERAGE(B6:D6)</f>
        <v>4.5623333333333331</v>
      </c>
      <c r="G6">
        <f>_xlfn.STDEV.S(B6:D6)</f>
        <v>0.21792047479145513</v>
      </c>
    </row>
    <row r="7" spans="1:7" x14ac:dyDescent="0.25">
      <c r="A7" t="s">
        <v>3</v>
      </c>
      <c r="B7" s="1">
        <v>0.48</v>
      </c>
      <c r="C7" s="1">
        <v>0.17100000000000001</v>
      </c>
      <c r="D7" s="1">
        <v>0.20150000000000001</v>
      </c>
    </row>
    <row r="8" spans="1:7" x14ac:dyDescent="0.25">
      <c r="A8" t="s">
        <v>4</v>
      </c>
      <c r="B8" s="1">
        <v>0.87580000000000002</v>
      </c>
      <c r="C8" s="1">
        <v>0.49790000000000001</v>
      </c>
      <c r="D8" s="1">
        <v>0.44679999999999997</v>
      </c>
    </row>
    <row r="10" spans="1:7" x14ac:dyDescent="0.25">
      <c r="A10" t="s">
        <v>1</v>
      </c>
      <c r="F10" t="s">
        <v>18</v>
      </c>
    </row>
    <row r="11" spans="1:7" x14ac:dyDescent="0.25">
      <c r="A11" t="s">
        <v>7</v>
      </c>
      <c r="B11" s="1">
        <v>6.3440000000000003</v>
      </c>
      <c r="C11" s="1">
        <v>3.9630000000000001</v>
      </c>
      <c r="D11" s="1">
        <v>5.9530000000000003</v>
      </c>
      <c r="F11">
        <f>AVERAGE(B11:D11)</f>
        <v>5.4200000000000008</v>
      </c>
      <c r="G11">
        <f>_xlfn.STDEV.S(B11:D11)</f>
        <v>1.2768543378161776</v>
      </c>
    </row>
    <row r="12" spans="1:7" x14ac:dyDescent="0.25">
      <c r="A12" t="s">
        <v>6</v>
      </c>
      <c r="B12" s="1">
        <v>3.617</v>
      </c>
      <c r="C12" s="1">
        <v>3.778</v>
      </c>
      <c r="D12" s="1">
        <v>5.0060000000000002</v>
      </c>
      <c r="F12">
        <f>AVERAGE(B12:D12)</f>
        <v>4.1336666666666666</v>
      </c>
      <c r="G12">
        <f>_xlfn.STDEV.S(B12:D12)</f>
        <v>0.75973964838840535</v>
      </c>
    </row>
    <row r="13" spans="1:7" x14ac:dyDescent="0.25">
      <c r="A13" t="s">
        <v>3</v>
      </c>
      <c r="B13" s="1">
        <v>0.31830000000000003</v>
      </c>
      <c r="C13" s="1">
        <v>0.21460000000000001</v>
      </c>
      <c r="D13" s="1">
        <v>0.18010000000000001</v>
      </c>
    </row>
    <row r="14" spans="1:7" x14ac:dyDescent="0.25">
      <c r="A14" t="s">
        <v>4</v>
      </c>
      <c r="B14" s="1">
        <v>0.55379999999999996</v>
      </c>
      <c r="C14" s="1">
        <v>0.60609999999999997</v>
      </c>
      <c r="D14" s="1">
        <v>0.4042</v>
      </c>
    </row>
    <row r="16" spans="1:7" x14ac:dyDescent="0.25">
      <c r="A16" t="s">
        <v>1</v>
      </c>
      <c r="F16" t="s">
        <v>18</v>
      </c>
    </row>
    <row r="17" spans="1:9" x14ac:dyDescent="0.25">
      <c r="A17" t="s">
        <v>9</v>
      </c>
      <c r="B17" s="1">
        <v>6.601</v>
      </c>
      <c r="C17" s="1">
        <v>3.83</v>
      </c>
      <c r="D17" s="1">
        <v>5.8479999999999999</v>
      </c>
      <c r="F17">
        <f>AVERAGE(B17:D17)</f>
        <v>5.426333333333333</v>
      </c>
      <c r="G17">
        <f>_xlfn.STDEV.S(B17:D17)</f>
        <v>1.4328162245498663</v>
      </c>
    </row>
    <row r="18" spans="1:9" x14ac:dyDescent="0.25">
      <c r="A18" t="s">
        <v>8</v>
      </c>
      <c r="B18" s="1">
        <v>3.82</v>
      </c>
      <c r="C18" s="1">
        <v>3.6840000000000002</v>
      </c>
      <c r="D18" s="1">
        <v>4.9450000000000003</v>
      </c>
      <c r="F18">
        <f>AVERAGE(B18:D18)</f>
        <v>4.1496666666666666</v>
      </c>
      <c r="G18">
        <f>_xlfn.STDEV.S(B18:D18)</f>
        <v>0.69212739675101531</v>
      </c>
    </row>
    <row r="19" spans="1:9" x14ac:dyDescent="0.25">
      <c r="A19" t="s">
        <v>3</v>
      </c>
      <c r="B19" s="1">
        <v>1.2070000000000001</v>
      </c>
      <c r="C19" s="1">
        <v>0.12740000000000001</v>
      </c>
      <c r="D19" s="1">
        <v>9.3469999999999998E-2</v>
      </c>
    </row>
    <row r="20" spans="1:9" x14ac:dyDescent="0.25">
      <c r="A20" t="s">
        <v>4</v>
      </c>
      <c r="B20" s="1">
        <v>2.0590000000000002</v>
      </c>
      <c r="C20" s="1">
        <v>0.36630000000000001</v>
      </c>
      <c r="D20" s="1">
        <v>0.21190000000000001</v>
      </c>
    </row>
    <row r="23" spans="1:9" x14ac:dyDescent="0.25">
      <c r="A23" t="s">
        <v>1</v>
      </c>
      <c r="B23">
        <v>220511</v>
      </c>
      <c r="C23">
        <v>220718</v>
      </c>
      <c r="D23">
        <v>220825</v>
      </c>
      <c r="E23">
        <v>220915</v>
      </c>
      <c r="F23">
        <v>220920</v>
      </c>
      <c r="H23" t="s">
        <v>18</v>
      </c>
    </row>
    <row r="24" spans="1:9" x14ac:dyDescent="0.25">
      <c r="A24" t="s">
        <v>14</v>
      </c>
      <c r="B24" s="1">
        <v>2.806</v>
      </c>
      <c r="C24" s="4">
        <v>0.94369999999999998</v>
      </c>
      <c r="D24" s="1">
        <v>2.9980000000000002</v>
      </c>
      <c r="E24" s="4">
        <v>5.306</v>
      </c>
      <c r="F24" s="1">
        <v>3.5150000000000001</v>
      </c>
      <c r="H24">
        <f>AVERAGE(D24,F24,B24)</f>
        <v>3.1063333333333332</v>
      </c>
      <c r="I24">
        <f>_xlfn.STDEV.S(D24,F24,C333)</f>
        <v>0.36557420587344497</v>
      </c>
    </row>
    <row r="25" spans="1:9" x14ac:dyDescent="0.25">
      <c r="A25" t="s">
        <v>15</v>
      </c>
      <c r="B25" s="4">
        <v>7.3670000000000003E-3</v>
      </c>
      <c r="C25" s="1">
        <v>2.7019999999999999E-2</v>
      </c>
      <c r="D25" s="1">
        <v>0.02</v>
      </c>
      <c r="E25" s="1">
        <v>9.8739999999999994E-2</v>
      </c>
      <c r="F25" s="1">
        <v>6.9269999999999998E-2</v>
      </c>
      <c r="H25">
        <f>AVERAGE(C25:F25)</f>
        <v>5.37575E-2</v>
      </c>
      <c r="I25">
        <f>_xlfn.STDEV.S(C25:F25)</f>
        <v>3.7051881081352218E-2</v>
      </c>
    </row>
    <row r="26" spans="1:9" x14ac:dyDescent="0.25">
      <c r="A26" t="s">
        <v>16</v>
      </c>
      <c r="B26" s="1">
        <v>45.43</v>
      </c>
      <c r="C26" s="4">
        <v>1.554</v>
      </c>
      <c r="D26" s="1">
        <v>27.76</v>
      </c>
      <c r="E26" s="1"/>
      <c r="F26" s="1">
        <v>37.29</v>
      </c>
      <c r="H26">
        <f>AVERAGE(B26,D26:F26)</f>
        <v>36.826666666666661</v>
      </c>
      <c r="I26">
        <f>_xlfn.STDEV.S(B26,D26:F26)</f>
        <v>8.8441072660463433</v>
      </c>
    </row>
    <row r="27" spans="1:9" x14ac:dyDescent="0.25">
      <c r="A27" t="s">
        <v>3</v>
      </c>
      <c r="B27" s="1">
        <v>0.10199999999999999</v>
      </c>
      <c r="C27" s="1">
        <v>0.193</v>
      </c>
      <c r="D27" s="1">
        <v>0.16250000000000001</v>
      </c>
      <c r="E27" s="1">
        <v>1.054</v>
      </c>
      <c r="F27" s="1">
        <v>0.19750000000000001</v>
      </c>
    </row>
    <row r="28" spans="1:9" x14ac:dyDescent="0.25">
      <c r="A28" t="s">
        <v>4</v>
      </c>
      <c r="B28" s="1">
        <v>2E-3</v>
      </c>
      <c r="C28" s="1">
        <v>1.3610000000000001E-2</v>
      </c>
      <c r="D28" s="1">
        <v>4.9379999999999997E-3</v>
      </c>
      <c r="E28" s="1">
        <v>5.3420000000000002E-2</v>
      </c>
      <c r="F28" s="1">
        <v>1.529E-2</v>
      </c>
    </row>
    <row r="29" spans="1:9" x14ac:dyDescent="0.25">
      <c r="A29" t="s">
        <v>17</v>
      </c>
      <c r="B29" s="1">
        <v>23.08</v>
      </c>
      <c r="C29" s="1">
        <v>1.248</v>
      </c>
      <c r="D29" s="1">
        <v>11.97</v>
      </c>
      <c r="E29" s="1"/>
      <c r="F29" s="1">
        <v>9.9009999999999998</v>
      </c>
    </row>
    <row r="30" spans="1:9" x14ac:dyDescent="0.25">
      <c r="F30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22" workbookViewId="0">
      <selection activeCell="L4" sqref="L4"/>
    </sheetView>
  </sheetViews>
  <sheetFormatPr baseColWidth="10" defaultRowHeight="15" x14ac:dyDescent="0.25"/>
  <cols>
    <col min="1" max="1" width="15.5703125" customWidth="1"/>
  </cols>
  <sheetData>
    <row r="1" spans="1:7" x14ac:dyDescent="0.25">
      <c r="A1" s="5" t="s">
        <v>12</v>
      </c>
    </row>
    <row r="4" spans="1:7" x14ac:dyDescent="0.25">
      <c r="A4" s="6" t="s">
        <v>1</v>
      </c>
      <c r="B4" s="7">
        <v>220815</v>
      </c>
      <c r="C4" s="7">
        <v>220819</v>
      </c>
      <c r="D4" s="7">
        <v>220913</v>
      </c>
      <c r="F4" s="6" t="s">
        <v>18</v>
      </c>
      <c r="G4" s="6" t="s">
        <v>20</v>
      </c>
    </row>
    <row r="5" spans="1:7" x14ac:dyDescent="0.25">
      <c r="A5" t="s">
        <v>19</v>
      </c>
      <c r="B5" s="1">
        <v>19.309999999999999</v>
      </c>
      <c r="C5" s="1">
        <v>20.66</v>
      </c>
      <c r="D5" s="1">
        <v>22.72</v>
      </c>
      <c r="F5" s="8">
        <f>AVERAGE(B5:D5)</f>
        <v>20.896666666666665</v>
      </c>
      <c r="G5" s="8">
        <f>_xlfn.STDEV.S(B5:D5)</f>
        <v>1.7172749731284542</v>
      </c>
    </row>
    <row r="6" spans="1:7" x14ac:dyDescent="0.25">
      <c r="A6" t="s">
        <v>5</v>
      </c>
      <c r="B6" s="1">
        <v>0.91739999999999999</v>
      </c>
      <c r="C6" s="1">
        <v>0.62649999999999995</v>
      </c>
      <c r="D6" s="1">
        <v>0.78469999999999995</v>
      </c>
      <c r="F6" s="8">
        <f>AVERAGE(B6:D6)</f>
        <v>0.77619999999999989</v>
      </c>
      <c r="G6" s="8">
        <f>_xlfn.STDEV.S(B6:D6)</f>
        <v>0.14563615622502599</v>
      </c>
    </row>
    <row r="7" spans="1:7" x14ac:dyDescent="0.25">
      <c r="A7" t="s">
        <v>3</v>
      </c>
      <c r="B7" s="1">
        <v>0.875</v>
      </c>
      <c r="C7" s="1">
        <v>0.29330000000000001</v>
      </c>
      <c r="D7" s="1">
        <v>0.32790000000000002</v>
      </c>
      <c r="F7" s="8"/>
      <c r="G7" s="8"/>
    </row>
    <row r="8" spans="1:7" x14ac:dyDescent="0.25">
      <c r="A8" t="s">
        <v>4</v>
      </c>
      <c r="B8" s="1">
        <v>0.18060000000000001</v>
      </c>
      <c r="C8" s="1">
        <v>4.8280000000000003E-2</v>
      </c>
      <c r="D8" s="1">
        <v>5.1560000000000002E-2</v>
      </c>
      <c r="F8" s="8"/>
      <c r="G8" s="8"/>
    </row>
    <row r="9" spans="1:7" x14ac:dyDescent="0.25">
      <c r="F9" s="8"/>
      <c r="G9" s="8"/>
    </row>
    <row r="10" spans="1:7" x14ac:dyDescent="0.25">
      <c r="A10" t="s">
        <v>1</v>
      </c>
      <c r="F10" s="8"/>
      <c r="G10" s="8"/>
    </row>
    <row r="11" spans="1:7" x14ac:dyDescent="0.25">
      <c r="A11" t="s">
        <v>7</v>
      </c>
      <c r="B11" s="1">
        <v>17.649999999999999</v>
      </c>
      <c r="C11" s="1">
        <v>21.15</v>
      </c>
      <c r="D11" s="1">
        <v>25.01</v>
      </c>
      <c r="F11" s="8">
        <f>AVERAGE(B11:D11)</f>
        <v>21.27</v>
      </c>
      <c r="G11" s="8">
        <f>_xlfn.STDEV.S(B11:D11)</f>
        <v>3.6814670988615323</v>
      </c>
    </row>
    <row r="12" spans="1:7" x14ac:dyDescent="0.25">
      <c r="A12" t="s">
        <v>6</v>
      </c>
      <c r="B12" s="1">
        <v>1.52</v>
      </c>
      <c r="C12" s="1">
        <v>1.4910000000000001</v>
      </c>
      <c r="D12" s="1">
        <v>2.2480000000000002</v>
      </c>
      <c r="F12" s="8">
        <f>AVERAGE(B12:D12)</f>
        <v>1.7530000000000001</v>
      </c>
      <c r="G12" s="8">
        <f>_xlfn.STDEV.S(B12:D12)</f>
        <v>0.42892773284085967</v>
      </c>
    </row>
    <row r="13" spans="1:7" x14ac:dyDescent="0.25">
      <c r="A13" t="s">
        <v>3</v>
      </c>
      <c r="B13" s="1">
        <v>0.86670000000000003</v>
      </c>
      <c r="C13" s="1">
        <v>0.31619999999999998</v>
      </c>
      <c r="D13" s="1">
        <v>0.40139999999999998</v>
      </c>
      <c r="F13" s="8"/>
      <c r="G13" s="8"/>
    </row>
    <row r="14" spans="1:7" x14ac:dyDescent="0.25">
      <c r="A14" t="s">
        <v>4</v>
      </c>
      <c r="B14" s="1">
        <v>0.27479999999999999</v>
      </c>
      <c r="C14" s="1">
        <v>9.2810000000000004E-2</v>
      </c>
      <c r="D14" s="1">
        <v>0.13189999999999999</v>
      </c>
      <c r="F14" s="8"/>
      <c r="G14" s="8"/>
    </row>
    <row r="15" spans="1:7" x14ac:dyDescent="0.25">
      <c r="F15" s="8"/>
      <c r="G15" s="8"/>
    </row>
    <row r="16" spans="1:7" x14ac:dyDescent="0.25">
      <c r="A16" t="s">
        <v>1</v>
      </c>
      <c r="F16" s="8"/>
      <c r="G16" s="8"/>
    </row>
    <row r="17" spans="1:7" x14ac:dyDescent="0.25">
      <c r="A17" t="s">
        <v>9</v>
      </c>
      <c r="B17" s="1">
        <v>13.94</v>
      </c>
      <c r="C17" s="1">
        <v>16.12</v>
      </c>
      <c r="D17" s="1">
        <v>18.45</v>
      </c>
      <c r="F17" s="8">
        <f>AVERAGE(B17:D17)</f>
        <v>16.170000000000002</v>
      </c>
      <c r="G17" s="8">
        <f>_xlfn.STDEV.S(B17:D17)</f>
        <v>2.2554157044766621</v>
      </c>
    </row>
    <row r="18" spans="1:7" x14ac:dyDescent="0.25">
      <c r="A18" t="s">
        <v>8</v>
      </c>
      <c r="B18" s="1">
        <v>0.71809999999999996</v>
      </c>
      <c r="C18" s="1">
        <v>0.66220000000000001</v>
      </c>
      <c r="D18" s="1">
        <v>0.84109999999999996</v>
      </c>
      <c r="F18" s="8">
        <f>AVERAGE(B18:D18)</f>
        <v>0.74046666666666672</v>
      </c>
      <c r="G18" s="8">
        <f>_xlfn.STDEV.S(B18:D18)</f>
        <v>9.1523239307474719E-2</v>
      </c>
    </row>
    <row r="19" spans="1:7" x14ac:dyDescent="0.25">
      <c r="A19" t="s">
        <v>3</v>
      </c>
      <c r="B19" s="1">
        <v>0.57989999999999997</v>
      </c>
      <c r="C19" s="1">
        <v>0.34010000000000001</v>
      </c>
      <c r="D19" s="1">
        <v>0.66510000000000002</v>
      </c>
      <c r="F19" s="8"/>
      <c r="G19" s="8"/>
    </row>
    <row r="20" spans="1:7" x14ac:dyDescent="0.25">
      <c r="A20" t="s">
        <v>4</v>
      </c>
      <c r="B20" s="1">
        <v>0.1401</v>
      </c>
      <c r="C20" s="1">
        <v>7.4639999999999998E-2</v>
      </c>
      <c r="D20" s="1">
        <v>0.13550000000000001</v>
      </c>
      <c r="F20" s="8"/>
      <c r="G20" s="8"/>
    </row>
    <row r="21" spans="1:7" x14ac:dyDescent="0.25">
      <c r="F21" s="8"/>
      <c r="G21" s="8"/>
    </row>
    <row r="22" spans="1:7" x14ac:dyDescent="0.25">
      <c r="F22" s="8"/>
      <c r="G22" s="8"/>
    </row>
    <row r="23" spans="1:7" x14ac:dyDescent="0.25">
      <c r="A23" t="s">
        <v>1</v>
      </c>
      <c r="B23" s="3">
        <v>220819</v>
      </c>
      <c r="C23" s="3">
        <v>220913</v>
      </c>
      <c r="D23" s="3">
        <v>230414</v>
      </c>
      <c r="F23" s="8"/>
      <c r="G23" s="8"/>
    </row>
    <row r="24" spans="1:7" x14ac:dyDescent="0.25">
      <c r="A24" t="s">
        <v>14</v>
      </c>
      <c r="B24" s="1">
        <v>16.989999999999998</v>
      </c>
      <c r="C24" s="1">
        <v>27.08</v>
      </c>
      <c r="D24" s="1">
        <v>17.579999999999998</v>
      </c>
      <c r="F24" s="8">
        <f>AVERAGE(B24:D24)</f>
        <v>20.549999999999997</v>
      </c>
      <c r="G24" s="8">
        <f>_xlfn.STDEV.S(B24:D24)</f>
        <v>5.6628349790542343</v>
      </c>
    </row>
    <row r="25" spans="1:7" x14ac:dyDescent="0.25">
      <c r="A25" t="s">
        <v>15</v>
      </c>
      <c r="B25" s="1">
        <v>5.8479999999999997E-2</v>
      </c>
      <c r="C25" s="1">
        <v>9.6460000000000004E-2</v>
      </c>
      <c r="D25" s="1">
        <v>7.9079999999999998E-2</v>
      </c>
      <c r="F25" s="8">
        <f>AVERAGE(B25:D25)</f>
        <v>7.8006666666666669E-2</v>
      </c>
      <c r="G25" s="8">
        <f t="shared" ref="G25:G26" si="0">_xlfn.STDEV.S(B25:D25)</f>
        <v>1.9012736082251139E-2</v>
      </c>
    </row>
    <row r="26" spans="1:7" x14ac:dyDescent="0.25">
      <c r="A26" t="s">
        <v>16</v>
      </c>
      <c r="B26" s="1">
        <v>49.1</v>
      </c>
      <c r="C26" s="1">
        <v>45.47</v>
      </c>
      <c r="D26" s="1">
        <v>40.020000000000003</v>
      </c>
      <c r="F26" s="8">
        <f>AVERAGE(B26:D26)</f>
        <v>44.863333333333337</v>
      </c>
      <c r="G26" s="8">
        <f t="shared" si="0"/>
        <v>4.5702990420029765</v>
      </c>
    </row>
    <row r="27" spans="1:7" x14ac:dyDescent="0.25">
      <c r="A27" t="s">
        <v>3</v>
      </c>
      <c r="B27" s="1">
        <v>0.29659999999999997</v>
      </c>
      <c r="C27" s="1">
        <v>0.70009999999999994</v>
      </c>
      <c r="D27" s="1">
        <v>0.53059999999999996</v>
      </c>
      <c r="F27" s="8"/>
      <c r="G27" s="8"/>
    </row>
    <row r="28" spans="1:7" x14ac:dyDescent="0.25">
      <c r="A28" t="s">
        <v>4</v>
      </c>
      <c r="B28" s="1">
        <v>4.9360000000000003E-3</v>
      </c>
      <c r="C28" s="1">
        <v>1.0540000000000001E-2</v>
      </c>
      <c r="D28" s="1">
        <v>1.001E-2</v>
      </c>
      <c r="F28" s="8"/>
      <c r="G28" s="8"/>
    </row>
    <row r="29" spans="1:7" x14ac:dyDescent="0.25">
      <c r="A29" t="s">
        <v>17</v>
      </c>
      <c r="B29" s="1">
        <v>4.84</v>
      </c>
      <c r="C29" s="1">
        <v>5.8360000000000003</v>
      </c>
      <c r="D29" s="1">
        <v>5.3319999999999999</v>
      </c>
      <c r="F29" s="8"/>
      <c r="G2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Din11s</vt:lpstr>
      <vt:lpstr>At3g49630</vt:lpstr>
      <vt:lpstr>At3g50210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2023-03-14T12:27:30Z</dcterms:created>
  <dcterms:modified xsi:type="dcterms:W3CDTF">2024-02-19T15:39:59Z</dcterms:modified>
</cp:coreProperties>
</file>