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cdavis365-my.sharepoint.com/personal/smohibi_ucdavis_edu/Documents/Publications/FDX1 paper/Source data files for eLife/Revision/Figure 3/"/>
    </mc:Choice>
  </mc:AlternateContent>
  <bookViews>
    <workbookView xWindow="0" yWindow="0" windowWidth="28800" windowHeight="12300" activeTab="1"/>
  </bookViews>
  <sheets>
    <sheet name="Figure 3F" sheetId="2" r:id="rId1"/>
    <sheet name="Figure 3H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43" i="2" l="1"/>
  <c r="AH43" i="2"/>
  <c r="AG43" i="2"/>
  <c r="AF43" i="2"/>
  <c r="Z43" i="2"/>
  <c r="Y43" i="2"/>
  <c r="X43" i="2"/>
  <c r="W43" i="2"/>
  <c r="Q43" i="2"/>
  <c r="P43" i="2"/>
  <c r="O43" i="2"/>
  <c r="N43" i="2"/>
  <c r="H43" i="2"/>
  <c r="G43" i="2"/>
  <c r="F43" i="2"/>
  <c r="E43" i="2"/>
  <c r="AH42" i="2"/>
  <c r="AG42" i="2"/>
  <c r="AF42" i="2"/>
  <c r="Y42" i="2"/>
  <c r="X42" i="2"/>
  <c r="W42" i="2"/>
  <c r="O42" i="2"/>
  <c r="P42" i="2" s="1"/>
  <c r="N42" i="2"/>
  <c r="G42" i="2"/>
  <c r="F42" i="2"/>
  <c r="E42" i="2"/>
  <c r="AG34" i="2"/>
  <c r="AF34" i="2"/>
  <c r="AD34" i="2"/>
  <c r="X34" i="2"/>
  <c r="W34" i="2"/>
  <c r="U34" i="2"/>
  <c r="N34" i="2"/>
  <c r="L34" i="2"/>
  <c r="O34" i="2" s="1"/>
  <c r="E34" i="2"/>
  <c r="C34" i="2"/>
  <c r="F34" i="2" s="1"/>
  <c r="AG33" i="2"/>
  <c r="AF33" i="2"/>
  <c r="AD33" i="2"/>
  <c r="X33" i="2"/>
  <c r="W33" i="2"/>
  <c r="U33" i="2"/>
  <c r="N33" i="2"/>
  <c r="L33" i="2"/>
  <c r="O33" i="2" s="1"/>
  <c r="E33" i="2"/>
  <c r="C33" i="2"/>
  <c r="F33" i="2" s="1"/>
  <c r="AG30" i="2"/>
  <c r="AC38" i="2" s="1"/>
  <c r="AF30" i="2"/>
  <c r="AD30" i="2"/>
  <c r="X30" i="2"/>
  <c r="T38" i="2" s="1"/>
  <c r="W30" i="2"/>
  <c r="U30" i="2"/>
  <c r="N30" i="2"/>
  <c r="L30" i="2"/>
  <c r="O30" i="2" s="1"/>
  <c r="K38" i="2" s="1"/>
  <c r="E30" i="2"/>
  <c r="C30" i="2"/>
  <c r="F30" i="2" s="1"/>
  <c r="B38" i="2" s="1"/>
  <c r="C38" i="2" s="1"/>
  <c r="AG29" i="2"/>
  <c r="AC37" i="2" s="1"/>
  <c r="AF29" i="2"/>
  <c r="AD29" i="2"/>
  <c r="X29" i="2"/>
  <c r="T37" i="2" s="1"/>
  <c r="W29" i="2"/>
  <c r="U29" i="2"/>
  <c r="N29" i="2"/>
  <c r="L29" i="2"/>
  <c r="O29" i="2" s="1"/>
  <c r="K37" i="2" s="1"/>
  <c r="E29" i="2"/>
  <c r="C29" i="2"/>
  <c r="F29" i="2" s="1"/>
  <c r="B37" i="2" s="1"/>
  <c r="AG21" i="2"/>
  <c r="AF21" i="2"/>
  <c r="AD21" i="2"/>
  <c r="W21" i="2"/>
  <c r="X21" i="2" s="1"/>
  <c r="U21" i="2"/>
  <c r="N21" i="2"/>
  <c r="L21" i="2"/>
  <c r="O21" i="2" s="1"/>
  <c r="E21" i="2"/>
  <c r="C21" i="2"/>
  <c r="F21" i="2" s="1"/>
  <c r="AG20" i="2"/>
  <c r="AF20" i="2"/>
  <c r="AD20" i="2"/>
  <c r="W20" i="2"/>
  <c r="X20" i="2" s="1"/>
  <c r="U20" i="2"/>
  <c r="N20" i="2"/>
  <c r="L20" i="2"/>
  <c r="O20" i="2" s="1"/>
  <c r="E20" i="2"/>
  <c r="C20" i="2"/>
  <c r="F20" i="2" s="1"/>
  <c r="AG17" i="2"/>
  <c r="AC25" i="2" s="1"/>
  <c r="AD25" i="2" s="1"/>
  <c r="AF17" i="2"/>
  <c r="AD17" i="2"/>
  <c r="W17" i="2"/>
  <c r="X17" i="2" s="1"/>
  <c r="T25" i="2" s="1"/>
  <c r="U17" i="2"/>
  <c r="N17" i="2"/>
  <c r="L17" i="2"/>
  <c r="O17" i="2" s="1"/>
  <c r="E17" i="2"/>
  <c r="C17" i="2"/>
  <c r="F17" i="2" s="1"/>
  <c r="B25" i="2" s="1"/>
  <c r="AG16" i="2"/>
  <c r="AC24" i="2" s="1"/>
  <c r="AF16" i="2"/>
  <c r="AD16" i="2"/>
  <c r="W16" i="2"/>
  <c r="X16" i="2" s="1"/>
  <c r="T24" i="2" s="1"/>
  <c r="U16" i="2"/>
  <c r="N16" i="2"/>
  <c r="L16" i="2"/>
  <c r="O16" i="2" s="1"/>
  <c r="K24" i="2" s="1"/>
  <c r="E16" i="2"/>
  <c r="C16" i="2"/>
  <c r="F16" i="2" s="1"/>
  <c r="AG8" i="2"/>
  <c r="AF8" i="2"/>
  <c r="AD8" i="2"/>
  <c r="W8" i="2"/>
  <c r="X8" i="2" s="1"/>
  <c r="U8" i="2"/>
  <c r="N8" i="2"/>
  <c r="L8" i="2"/>
  <c r="O8" i="2" s="1"/>
  <c r="E8" i="2"/>
  <c r="C8" i="2"/>
  <c r="F8" i="2" s="1"/>
  <c r="AG7" i="2"/>
  <c r="AF7" i="2"/>
  <c r="AD7" i="2"/>
  <c r="W7" i="2"/>
  <c r="X7" i="2" s="1"/>
  <c r="U7" i="2"/>
  <c r="N7" i="2"/>
  <c r="L7" i="2"/>
  <c r="O7" i="2" s="1"/>
  <c r="E7" i="2"/>
  <c r="C7" i="2"/>
  <c r="F7" i="2" s="1"/>
  <c r="AG4" i="2"/>
  <c r="AC12" i="2" s="1"/>
  <c r="AD12" i="2" s="1"/>
  <c r="AF4" i="2"/>
  <c r="AD4" i="2"/>
  <c r="W4" i="2"/>
  <c r="X4" i="2" s="1"/>
  <c r="T12" i="2" s="1"/>
  <c r="U4" i="2"/>
  <c r="N4" i="2"/>
  <c r="L4" i="2"/>
  <c r="O4" i="2" s="1"/>
  <c r="E4" i="2"/>
  <c r="C4" i="2"/>
  <c r="F4" i="2" s="1"/>
  <c r="B12" i="2" s="1"/>
  <c r="AG3" i="2"/>
  <c r="AC11" i="2" s="1"/>
  <c r="AF3" i="2"/>
  <c r="AD3" i="2"/>
  <c r="W3" i="2"/>
  <c r="X3" i="2" s="1"/>
  <c r="T11" i="2" s="1"/>
  <c r="U3" i="2"/>
  <c r="N3" i="2"/>
  <c r="L3" i="2"/>
  <c r="O3" i="2" s="1"/>
  <c r="K11" i="2" s="1"/>
  <c r="E3" i="2"/>
  <c r="C3" i="2"/>
  <c r="F3" i="2" s="1"/>
  <c r="H52" i="1"/>
  <c r="G52" i="1"/>
  <c r="F52" i="1"/>
  <c r="E52" i="1"/>
  <c r="H51" i="1"/>
  <c r="G51" i="1"/>
  <c r="F51" i="1"/>
  <c r="E51" i="1"/>
  <c r="G50" i="1"/>
  <c r="F50" i="1"/>
  <c r="E50" i="1"/>
  <c r="F42" i="1"/>
  <c r="E42" i="1"/>
  <c r="C42" i="1"/>
  <c r="F41" i="1"/>
  <c r="E41" i="1"/>
  <c r="C41" i="1"/>
  <c r="E40" i="1"/>
  <c r="C40" i="1"/>
  <c r="F40" i="1" s="1"/>
  <c r="E37" i="1"/>
  <c r="C37" i="1"/>
  <c r="F37" i="1" s="1"/>
  <c r="B47" i="1" s="1"/>
  <c r="C47" i="1" s="1"/>
  <c r="F36" i="1"/>
  <c r="B46" i="1" s="1"/>
  <c r="C46" i="1" s="1"/>
  <c r="E36" i="1"/>
  <c r="C36" i="1"/>
  <c r="E35" i="1"/>
  <c r="F35" i="1" s="1"/>
  <c r="B45" i="1" s="1"/>
  <c r="C35" i="1"/>
  <c r="E26" i="1"/>
  <c r="F26" i="1" s="1"/>
  <c r="C26" i="1"/>
  <c r="E25" i="1"/>
  <c r="C25" i="1"/>
  <c r="F25" i="1" s="1"/>
  <c r="E24" i="1"/>
  <c r="C24" i="1"/>
  <c r="F24" i="1" s="1"/>
  <c r="F21" i="1"/>
  <c r="B31" i="1" s="1"/>
  <c r="E21" i="1"/>
  <c r="C21" i="1"/>
  <c r="E20" i="1"/>
  <c r="F20" i="1" s="1"/>
  <c r="C20" i="1"/>
  <c r="E19" i="1"/>
  <c r="C19" i="1"/>
  <c r="F19" i="1" s="1"/>
  <c r="E10" i="1"/>
  <c r="C10" i="1"/>
  <c r="F10" i="1" s="1"/>
  <c r="E9" i="1"/>
  <c r="C9" i="1"/>
  <c r="F9" i="1" s="1"/>
  <c r="F8" i="1"/>
  <c r="E8" i="1"/>
  <c r="C8" i="1"/>
  <c r="E5" i="1"/>
  <c r="F5" i="1" s="1"/>
  <c r="C5" i="1"/>
  <c r="E4" i="1"/>
  <c r="C4" i="1"/>
  <c r="F4" i="1" s="1"/>
  <c r="B14" i="1" s="1"/>
  <c r="C14" i="1" s="1"/>
  <c r="E3" i="1"/>
  <c r="C3" i="1"/>
  <c r="F3" i="1" s="1"/>
  <c r="B13" i="1" s="1"/>
  <c r="C12" i="2" l="1"/>
  <c r="C25" i="2"/>
  <c r="U12" i="2"/>
  <c r="U25" i="2"/>
  <c r="K12" i="2"/>
  <c r="L12" i="2" s="1"/>
  <c r="K25" i="2"/>
  <c r="L25" i="2" s="1"/>
  <c r="AD38" i="2"/>
  <c r="B11" i="2"/>
  <c r="B24" i="2"/>
  <c r="L38" i="2"/>
  <c r="U38" i="2"/>
  <c r="B30" i="1"/>
  <c r="C30" i="1" s="1"/>
  <c r="B15" i="1"/>
  <c r="C15" i="1" s="1"/>
  <c r="B29" i="1"/>
  <c r="C31" i="1" s="1"/>
</calcChain>
</file>

<file path=xl/sharedStrings.xml><?xml version="1.0" encoding="utf-8"?>
<sst xmlns="http://schemas.openxmlformats.org/spreadsheetml/2006/main" count="404" uniqueCount="64">
  <si>
    <t>SCP2-FDXR-1</t>
  </si>
  <si>
    <t xml:space="preserve">Lane (Sample) </t>
  </si>
  <si>
    <t>FDXR</t>
  </si>
  <si>
    <t>Inverted FDXR</t>
  </si>
  <si>
    <t>Background</t>
  </si>
  <si>
    <t>InvertedBackground</t>
  </si>
  <si>
    <t>Net FDXR</t>
  </si>
  <si>
    <t>SCP2-WT</t>
  </si>
  <si>
    <t>SCP2-FDX1-Het-1</t>
  </si>
  <si>
    <t>SCP2-FDX1-Het-2</t>
  </si>
  <si>
    <t>Actin</t>
  </si>
  <si>
    <t>Inverted Actin</t>
  </si>
  <si>
    <t>Net Actin</t>
  </si>
  <si>
    <t>Ratio</t>
  </si>
  <si>
    <t>Normalize to 1</t>
  </si>
  <si>
    <t>SCP2-FDXR-2</t>
  </si>
  <si>
    <t>SCP2-FDXR-3</t>
  </si>
  <si>
    <t>Average</t>
  </si>
  <si>
    <t>SD</t>
  </si>
  <si>
    <t>SEM</t>
  </si>
  <si>
    <t>p-value</t>
  </si>
  <si>
    <t>FL83B-ABCA1-1</t>
  </si>
  <si>
    <t>FL83B-SREBP1-1</t>
  </si>
  <si>
    <t>FL83B-SREBP2-1</t>
  </si>
  <si>
    <t>FL83B-MVD-1</t>
  </si>
  <si>
    <t>ABCA1</t>
  </si>
  <si>
    <t>Inverted ABCA1</t>
  </si>
  <si>
    <t>Net ABCA1</t>
  </si>
  <si>
    <t>SREBP1-mature</t>
  </si>
  <si>
    <t>Inverted SREBP1-mature</t>
  </si>
  <si>
    <t>Net SREBP1-mature</t>
  </si>
  <si>
    <t>SREBP2-mature</t>
  </si>
  <si>
    <t>Inverted SREBP2-mature</t>
  </si>
  <si>
    <t>Net SREBP2-mature</t>
  </si>
  <si>
    <t>MVD</t>
  </si>
  <si>
    <t>Inverted MVD</t>
  </si>
  <si>
    <t>Inverted Background</t>
  </si>
  <si>
    <t>Net MVD</t>
  </si>
  <si>
    <t>FL83B-WT</t>
  </si>
  <si>
    <t>FL83B-FDX1-Het</t>
  </si>
  <si>
    <t>Actin/GAPDH</t>
  </si>
  <si>
    <t>Inverted Actin/GAPDH</t>
  </si>
  <si>
    <t>Net Actin/GAPDH</t>
  </si>
  <si>
    <t>SREBP1-precursor</t>
  </si>
  <si>
    <t>Inverted SREBP1-precursor</t>
  </si>
  <si>
    <t>Net SREBP1-precursor</t>
  </si>
  <si>
    <t>SREBP2-precursor</t>
  </si>
  <si>
    <t>Inverted SREBP2-precursor</t>
  </si>
  <si>
    <t>Net SREBP2-precursor</t>
  </si>
  <si>
    <t>GAPDH</t>
  </si>
  <si>
    <t>Inverted GAPDH</t>
  </si>
  <si>
    <t>Net GAPDH</t>
  </si>
  <si>
    <t>FL83B-ABCA1-2</t>
  </si>
  <si>
    <t>FL83B-SREBP1-2</t>
  </si>
  <si>
    <t>FL83B-SREBP2-2</t>
  </si>
  <si>
    <t>FL83B-MVD-2</t>
  </si>
  <si>
    <t>FL83B-ABCA1-3</t>
  </si>
  <si>
    <t>FL83B-SREBP1-3</t>
  </si>
  <si>
    <t>FL83B-SREBP2-3</t>
  </si>
  <si>
    <t>FL83B-MVD-3</t>
  </si>
  <si>
    <t>SREBP1</t>
  </si>
  <si>
    <t>SREBP2</t>
  </si>
  <si>
    <t>WT</t>
  </si>
  <si>
    <t>FDX1-Het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</si>
</sst>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'[1]Figure 3E-F'!$I$49</c:f>
              <c:strCache>
                <c:ptCount val="1"/>
                <c:pt idx="0">
                  <c:v>WT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'[1]Figure 3E-F'!$J$51:$M$51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plus>
            <c:minus>
              <c:numRef>
                <c:f>'[1]Figure 3E-F'!$J$51:$M$51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'[1]Figure 3E-F'!$J$48:$M$48</c:f>
              <c:strCache>
                <c:ptCount val="4"/>
                <c:pt idx="0">
                  <c:v>ABCA1</c:v>
                </c:pt>
                <c:pt idx="1">
                  <c:v>SREBP1</c:v>
                </c:pt>
                <c:pt idx="2">
                  <c:v>SREBP2</c:v>
                </c:pt>
                <c:pt idx="3">
                  <c:v>MVD</c:v>
                </c:pt>
              </c:strCache>
            </c:strRef>
          </c:cat>
          <c:val>
            <c:numRef>
              <c:f>'[1]Figure 3E-F'!$J$49:$M$49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1C-4814-BD2A-4E7A934F18C3}"/>
            </c:ext>
          </c:extLst>
        </c:ser>
        <c:ser>
          <c:idx val="1"/>
          <c:order val="1"/>
          <c:tx>
            <c:strRef>
              <c:f>'[1]Figure 3E-F'!$I$50</c:f>
              <c:strCache>
                <c:ptCount val="1"/>
                <c:pt idx="0">
                  <c:v>FDX1-Het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'[1]Figure 3E-F'!$J$52:$M$52</c:f>
                <c:numCache>
                  <c:formatCode>General</c:formatCode>
                  <c:ptCount val="4"/>
                  <c:pt idx="0">
                    <c:v>3.0000746290297437E-2</c:v>
                  </c:pt>
                  <c:pt idx="1">
                    <c:v>0.23894938303807192</c:v>
                  </c:pt>
                  <c:pt idx="2">
                    <c:v>0.95428747154537463</c:v>
                  </c:pt>
                  <c:pt idx="3">
                    <c:v>0.12623387567306091</c:v>
                  </c:pt>
                </c:numCache>
              </c:numRef>
            </c:plus>
            <c:minus>
              <c:numRef>
                <c:f>'[1]Figure 3E-F'!$J$52:$M$52</c:f>
                <c:numCache>
                  <c:formatCode>General</c:formatCode>
                  <c:ptCount val="4"/>
                  <c:pt idx="0">
                    <c:v>3.0000746290297437E-2</c:v>
                  </c:pt>
                  <c:pt idx="1">
                    <c:v>0.23894938303807192</c:v>
                  </c:pt>
                  <c:pt idx="2">
                    <c:v>0.95428747154537463</c:v>
                  </c:pt>
                  <c:pt idx="3">
                    <c:v>0.12623387567306091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'[1]Figure 3E-F'!$J$48:$M$48</c:f>
              <c:strCache>
                <c:ptCount val="4"/>
                <c:pt idx="0">
                  <c:v>ABCA1</c:v>
                </c:pt>
                <c:pt idx="1">
                  <c:v>SREBP1</c:v>
                </c:pt>
                <c:pt idx="2">
                  <c:v>SREBP2</c:v>
                </c:pt>
                <c:pt idx="3">
                  <c:v>MVD</c:v>
                </c:pt>
              </c:strCache>
            </c:strRef>
          </c:cat>
          <c:val>
            <c:numRef>
              <c:f>'[1]Figure 3E-F'!$J$50:$M$50</c:f>
              <c:numCache>
                <c:formatCode>General</c:formatCode>
                <c:ptCount val="4"/>
                <c:pt idx="0">
                  <c:v>0.54716050770717473</c:v>
                </c:pt>
                <c:pt idx="1">
                  <c:v>1.8925868882528469</c:v>
                </c:pt>
                <c:pt idx="2">
                  <c:v>5.244492020482868</c:v>
                </c:pt>
                <c:pt idx="3">
                  <c:v>2.5507683729163584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1C-4814-BD2A-4E7A934F1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-23"/>
        <c:axId val="2036020847"/>
        <c:axId val="2036018351"/>
      </c:barChart>
      <c:catAx>
        <c:axId val="20360208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587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6018351"/>
        <c:crosses val="autoZero"/>
        <c:auto val="1"/>
        <c:lblAlgn val="ctr"/>
        <c:lblOffset val="100"/>
        <c:noMultiLvlLbl val="0"/>
      </c:catAx>
      <c:valAx>
        <c:axId val="203601835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6020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545052652644153E-2"/>
          <c:y val="5.6133712452610091E-2"/>
          <c:w val="0.4766147888386055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'[1]Figure 3G-H'!$F$56</c:f>
              <c:strCache>
                <c:ptCount val="1"/>
                <c:pt idx="0">
                  <c:v>FDXR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'[1]Figure 3G-H'!$F$60:$F$62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0.15723788609606607</c:v>
                  </c:pt>
                  <c:pt idx="2">
                    <c:v>0.10945078988866459</c:v>
                  </c:pt>
                </c:numCache>
              </c:numRef>
            </c:plus>
            <c:minus>
              <c:numRef>
                <c:f>'[1]Figure 3G-H'!$F$60:$F$62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0.15723788609606607</c:v>
                  </c:pt>
                  <c:pt idx="2">
                    <c:v>0.10945078988866459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'[1]Figure 3G-H'!$E$57:$E$59</c:f>
              <c:strCache>
                <c:ptCount val="3"/>
                <c:pt idx="0">
                  <c:v>SCP2-WT</c:v>
                </c:pt>
                <c:pt idx="1">
                  <c:v>SCP2-FDX1-Het-1</c:v>
                </c:pt>
                <c:pt idx="2">
                  <c:v>SCP2-FDX1-Het-2</c:v>
                </c:pt>
              </c:strCache>
            </c:strRef>
          </c:cat>
          <c:val>
            <c:numRef>
              <c:f>'[1]Figure 3G-H'!$F$57:$F$59</c:f>
              <c:numCache>
                <c:formatCode>General</c:formatCode>
                <c:ptCount val="3"/>
                <c:pt idx="0">
                  <c:v>1</c:v>
                </c:pt>
                <c:pt idx="1">
                  <c:v>0.59656971564137573</c:v>
                </c:pt>
                <c:pt idx="2">
                  <c:v>0.69480159572993605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C-42A7-AFED-9266D1869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100"/>
        <c:axId val="1913345583"/>
        <c:axId val="1913347247"/>
      </c:barChart>
      <c:catAx>
        <c:axId val="1913345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3347247"/>
        <c:crosses val="autoZero"/>
        <c:auto val="1"/>
        <c:lblAlgn val="ctr"/>
        <c:lblOffset val="100"/>
        <c:noMultiLvlLbl val="0"/>
      </c:catAx>
      <c:valAx>
        <c:axId val="1913347247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chemeClr val="bg2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3345583"/>
        <c:crosses val="autoZero"/>
        <c:crossBetween val="between"/>
        <c:majorUnit val="0.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607221</xdr:colOff>
      <xdr:row>44</xdr:row>
      <xdr:rowOff>45243</xdr:rowOff>
    </xdr:from>
    <xdr:to>
      <xdr:col>5</xdr:col>
      <xdr:colOff>976312</xdr:colOff>
      <xdr:row>58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52388</xdr:colOff>
      <xdr:row>42</xdr:row>
      <xdr:rowOff>123825</xdr:rowOff>
    </xdr:from>
    <xdr:to>
      <xdr:col>13</xdr:col>
      <xdr:colOff>47625</xdr:colOff>
      <xdr:row>58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smohibi_ucdavis_edu/Documents/Publications/FDX1%20paper/Revision%20for%20eLife/WB%20quantifications%20using%20ImageJ%20-%20Figure%203E,%203F%20and%204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3G-H"/>
      <sheetName val="Figure 3E-F"/>
      <sheetName val="Figure 4B-C"/>
    </sheetNames>
    <sheetDataSet>
      <sheetData sheetId="0">
        <row r="56">
          <cell r="F56" t="str">
            <v>FDXR</v>
          </cell>
        </row>
        <row r="57">
          <cell r="E57" t="str">
            <v>SCP2-WT</v>
          </cell>
          <cell r="F57">
            <v>1</v>
          </cell>
        </row>
        <row r="58">
          <cell r="E58" t="str">
            <v>SCP2-FDX1-Het-1</v>
          </cell>
          <cell r="F58">
            <v>0.59656971564137573</v>
          </cell>
        </row>
        <row r="59">
          <cell r="E59" t="str">
            <v>SCP2-FDX1-Het-2</v>
          </cell>
          <cell r="F59">
            <v>0.69480159572993605</v>
          </cell>
        </row>
        <row r="60">
          <cell r="F60">
            <v>0</v>
          </cell>
        </row>
        <row r="61">
          <cell r="F61">
            <v>0.15723788609606607</v>
          </cell>
        </row>
        <row r="62">
          <cell r="F62">
            <v>0.10945078988866459</v>
          </cell>
        </row>
      </sheetData>
      <sheetData sheetId="1">
        <row r="48">
          <cell r="J48" t="str">
            <v>ABCA1</v>
          </cell>
          <cell r="K48" t="str">
            <v>SREBP1</v>
          </cell>
          <cell r="L48" t="str">
            <v>SREBP2</v>
          </cell>
          <cell r="M48" t="str">
            <v>MVD</v>
          </cell>
        </row>
        <row r="49">
          <cell r="I49" t="str">
            <v>WT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</row>
        <row r="50">
          <cell r="I50" t="str">
            <v>FDX1-Het</v>
          </cell>
          <cell r="J50">
            <v>0.54716050770717473</v>
          </cell>
          <cell r="K50">
            <v>1.8925868882528469</v>
          </cell>
          <cell r="L50">
            <v>5.244492020482868</v>
          </cell>
          <cell r="M50">
            <v>2.5507683729163584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3.0000746290297437E-2</v>
          </cell>
          <cell r="K52">
            <v>0.23894938303807192</v>
          </cell>
          <cell r="L52">
            <v>0.95428747154537463</v>
          </cell>
          <cell r="M52">
            <v>0.12623387567306091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2"/>
  <sheetViews>
    <sheetView workbookViewId="0">
      <selection sqref="A1:BU75"/>
    </sheetView>
  </sheetViews>
  <sheetFormatPr defaultRowHeight="15" x14ac:dyDescent="0.25"/>
  <sheetData>
    <row r="1" spans="1:33" x14ac:dyDescent="0.25">
      <c r="C1" s="1" t="s">
        <v>21</v>
      </c>
      <c r="L1" s="1" t="s">
        <v>22</v>
      </c>
      <c r="U1" s="1" t="s">
        <v>23</v>
      </c>
      <c r="AD1" s="1" t="s">
        <v>24</v>
      </c>
    </row>
    <row r="2" spans="1:33" x14ac:dyDescent="0.25">
      <c r="A2" t="s">
        <v>1</v>
      </c>
      <c r="B2" t="s">
        <v>25</v>
      </c>
      <c r="C2" t="s">
        <v>26</v>
      </c>
      <c r="D2" t="s">
        <v>4</v>
      </c>
      <c r="E2" t="s">
        <v>5</v>
      </c>
      <c r="F2" t="s">
        <v>27</v>
      </c>
      <c r="J2" t="s">
        <v>1</v>
      </c>
      <c r="K2" t="s">
        <v>28</v>
      </c>
      <c r="L2" t="s">
        <v>29</v>
      </c>
      <c r="M2" t="s">
        <v>4</v>
      </c>
      <c r="N2" t="s">
        <v>5</v>
      </c>
      <c r="O2" t="s">
        <v>30</v>
      </c>
      <c r="S2" t="s">
        <v>1</v>
      </c>
      <c r="T2" t="s">
        <v>31</v>
      </c>
      <c r="U2" t="s">
        <v>32</v>
      </c>
      <c r="V2" t="s">
        <v>4</v>
      </c>
      <c r="W2" t="s">
        <v>5</v>
      </c>
      <c r="X2" t="s">
        <v>33</v>
      </c>
      <c r="AB2" t="s">
        <v>1</v>
      </c>
      <c r="AC2" t="s">
        <v>34</v>
      </c>
      <c r="AD2" t="s">
        <v>35</v>
      </c>
      <c r="AE2" t="s">
        <v>4</v>
      </c>
      <c r="AF2" t="s">
        <v>36</v>
      </c>
      <c r="AG2" t="s">
        <v>37</v>
      </c>
    </row>
    <row r="3" spans="1:33" x14ac:dyDescent="0.25">
      <c r="A3" t="s">
        <v>38</v>
      </c>
      <c r="B3">
        <v>133.846</v>
      </c>
      <c r="C3">
        <f>255-B3</f>
        <v>121.154</v>
      </c>
      <c r="D3">
        <v>182.292</v>
      </c>
      <c r="E3">
        <f>255-D3</f>
        <v>72.707999999999998</v>
      </c>
      <c r="F3">
        <f>C3-E3</f>
        <v>48.445999999999998</v>
      </c>
      <c r="J3" t="s">
        <v>38</v>
      </c>
      <c r="K3">
        <v>184.19200000000001</v>
      </c>
      <c r="L3">
        <f>255-K3</f>
        <v>70.807999999999993</v>
      </c>
      <c r="M3">
        <v>205.13800000000001</v>
      </c>
      <c r="N3">
        <f>255-M3</f>
        <v>49.861999999999995</v>
      </c>
      <c r="O3">
        <f>L3-N3</f>
        <v>20.945999999999998</v>
      </c>
      <c r="S3" t="s">
        <v>38</v>
      </c>
      <c r="T3">
        <v>183.26599999999999</v>
      </c>
      <c r="U3">
        <f>255-T3</f>
        <v>71.734000000000009</v>
      </c>
      <c r="V3">
        <v>206.96799999999999</v>
      </c>
      <c r="W3">
        <f>255-V3</f>
        <v>48.032000000000011</v>
      </c>
      <c r="X3">
        <f>U3-W3</f>
        <v>23.701999999999998</v>
      </c>
      <c r="AB3" t="s">
        <v>38</v>
      </c>
      <c r="AC3">
        <v>181.751</v>
      </c>
      <c r="AD3">
        <f>255-AC3</f>
        <v>73.248999999999995</v>
      </c>
      <c r="AE3">
        <v>210.989</v>
      </c>
      <c r="AF3">
        <f>255-AE3</f>
        <v>44.010999999999996</v>
      </c>
      <c r="AG3">
        <f>AD3-AF3</f>
        <v>29.238</v>
      </c>
    </row>
    <row r="4" spans="1:33" x14ac:dyDescent="0.25">
      <c r="A4" t="s">
        <v>39</v>
      </c>
      <c r="B4">
        <v>157.04400000000001</v>
      </c>
      <c r="C4">
        <f>255-B4</f>
        <v>97.955999999999989</v>
      </c>
      <c r="D4">
        <v>180.85</v>
      </c>
      <c r="E4">
        <f>255-D4</f>
        <v>74.150000000000006</v>
      </c>
      <c r="F4">
        <f>C4-E4</f>
        <v>23.805999999999983</v>
      </c>
      <c r="J4" t="s">
        <v>39</v>
      </c>
      <c r="K4">
        <v>157.59200000000001</v>
      </c>
      <c r="L4">
        <f>255-K4</f>
        <v>97.407999999999987</v>
      </c>
      <c r="M4">
        <v>204.96799999999999</v>
      </c>
      <c r="N4">
        <f>255-M4</f>
        <v>50.032000000000011</v>
      </c>
      <c r="O4">
        <f>L4-N4</f>
        <v>47.375999999999976</v>
      </c>
      <c r="S4" t="s">
        <v>39</v>
      </c>
      <c r="T4">
        <v>94.298000000000002</v>
      </c>
      <c r="U4">
        <f>255-T4</f>
        <v>160.702</v>
      </c>
      <c r="V4">
        <v>203.143</v>
      </c>
      <c r="W4">
        <f>255-V4</f>
        <v>51.856999999999999</v>
      </c>
      <c r="X4">
        <f>U4-W4</f>
        <v>108.845</v>
      </c>
      <c r="AB4" t="s">
        <v>39</v>
      </c>
      <c r="AC4">
        <v>143.83600000000001</v>
      </c>
      <c r="AD4">
        <f>255-AC4</f>
        <v>111.16399999999999</v>
      </c>
      <c r="AE4">
        <v>210.83699999999999</v>
      </c>
      <c r="AF4">
        <f>255-AE4</f>
        <v>44.163000000000011</v>
      </c>
      <c r="AG4">
        <f>AD4-AF4</f>
        <v>67.000999999999976</v>
      </c>
    </row>
    <row r="6" spans="1:33" x14ac:dyDescent="0.25">
      <c r="A6" t="s">
        <v>1</v>
      </c>
      <c r="B6" t="s">
        <v>40</v>
      </c>
      <c r="C6" t="s">
        <v>41</v>
      </c>
      <c r="D6" t="s">
        <v>4</v>
      </c>
      <c r="E6" t="s">
        <v>5</v>
      </c>
      <c r="F6" t="s">
        <v>42</v>
      </c>
      <c r="J6" t="s">
        <v>1</v>
      </c>
      <c r="K6" t="s">
        <v>43</v>
      </c>
      <c r="L6" t="s">
        <v>44</v>
      </c>
      <c r="M6" t="s">
        <v>4</v>
      </c>
      <c r="N6" t="s">
        <v>5</v>
      </c>
      <c r="O6" t="s">
        <v>45</v>
      </c>
      <c r="S6" t="s">
        <v>1</v>
      </c>
      <c r="T6" t="s">
        <v>46</v>
      </c>
      <c r="U6" t="s">
        <v>47</v>
      </c>
      <c r="V6" t="s">
        <v>4</v>
      </c>
      <c r="W6" t="s">
        <v>5</v>
      </c>
      <c r="X6" t="s">
        <v>48</v>
      </c>
      <c r="AB6" t="s">
        <v>1</v>
      </c>
      <c r="AC6" t="s">
        <v>49</v>
      </c>
      <c r="AD6" t="s">
        <v>50</v>
      </c>
      <c r="AE6" t="s">
        <v>4</v>
      </c>
      <c r="AF6" t="s">
        <v>5</v>
      </c>
      <c r="AG6" t="s">
        <v>51</v>
      </c>
    </row>
    <row r="7" spans="1:33" x14ac:dyDescent="0.25">
      <c r="A7" t="s">
        <v>38</v>
      </c>
      <c r="B7">
        <v>148.72</v>
      </c>
      <c r="C7">
        <f>255-B7</f>
        <v>106.28</v>
      </c>
      <c r="D7">
        <v>204</v>
      </c>
      <c r="E7">
        <f>255-D7</f>
        <v>51</v>
      </c>
      <c r="F7">
        <f>C7-E7</f>
        <v>55.28</v>
      </c>
      <c r="J7" t="s">
        <v>38</v>
      </c>
      <c r="K7">
        <v>99.269000000000005</v>
      </c>
      <c r="L7">
        <f>255-K7</f>
        <v>155.73099999999999</v>
      </c>
      <c r="M7">
        <v>203.363</v>
      </c>
      <c r="N7">
        <f>255-M7</f>
        <v>51.637</v>
      </c>
      <c r="O7">
        <f>L7-N7</f>
        <v>104.09399999999999</v>
      </c>
      <c r="S7" t="s">
        <v>38</v>
      </c>
      <c r="T7">
        <v>189.821</v>
      </c>
      <c r="U7">
        <f>255-T7</f>
        <v>65.179000000000002</v>
      </c>
      <c r="V7">
        <v>202.57499999999999</v>
      </c>
      <c r="W7">
        <f>255-V7</f>
        <v>52.425000000000011</v>
      </c>
      <c r="X7">
        <f>U7-W7</f>
        <v>12.753999999999991</v>
      </c>
      <c r="AB7" t="s">
        <v>38</v>
      </c>
      <c r="AC7">
        <v>158.11699999999999</v>
      </c>
      <c r="AD7">
        <f>255-AC7</f>
        <v>96.88300000000001</v>
      </c>
      <c r="AE7">
        <v>215</v>
      </c>
      <c r="AF7">
        <f>255-AE7</f>
        <v>40</v>
      </c>
      <c r="AG7">
        <f>AD7-AF7</f>
        <v>56.88300000000001</v>
      </c>
    </row>
    <row r="8" spans="1:33" x14ac:dyDescent="0.25">
      <c r="A8" t="s">
        <v>39</v>
      </c>
      <c r="B8">
        <v>156.762</v>
      </c>
      <c r="C8">
        <f>255-B8</f>
        <v>98.238</v>
      </c>
      <c r="D8">
        <v>201.65299999999999</v>
      </c>
      <c r="E8">
        <f>255-D8</f>
        <v>53.347000000000008</v>
      </c>
      <c r="F8">
        <f>C8-E8</f>
        <v>44.890999999999991</v>
      </c>
      <c r="J8" t="s">
        <v>39</v>
      </c>
      <c r="K8">
        <v>97.061000000000007</v>
      </c>
      <c r="L8">
        <f>255-K8</f>
        <v>157.93899999999999</v>
      </c>
      <c r="M8">
        <v>196.83</v>
      </c>
      <c r="N8">
        <f>255-M8</f>
        <v>58.169999999999987</v>
      </c>
      <c r="O8">
        <f>L8-N8</f>
        <v>99.769000000000005</v>
      </c>
      <c r="S8" t="s">
        <v>39</v>
      </c>
      <c r="T8">
        <v>194.81</v>
      </c>
      <c r="U8">
        <f>255-T8</f>
        <v>60.19</v>
      </c>
      <c r="V8">
        <v>203.19800000000001</v>
      </c>
      <c r="W8">
        <f>255-V8</f>
        <v>51.801999999999992</v>
      </c>
      <c r="X8">
        <f>U8-W8</f>
        <v>8.3880000000000052</v>
      </c>
      <c r="AB8" t="s">
        <v>39</v>
      </c>
      <c r="AC8">
        <v>161.87700000000001</v>
      </c>
      <c r="AD8">
        <f>255-AC8</f>
        <v>93.12299999999999</v>
      </c>
      <c r="AE8">
        <v>215</v>
      </c>
      <c r="AF8">
        <f>255-AE8</f>
        <v>40</v>
      </c>
      <c r="AG8">
        <f>AD8-AF8</f>
        <v>53.12299999999999</v>
      </c>
    </row>
    <row r="10" spans="1:33" x14ac:dyDescent="0.25">
      <c r="A10" t="s">
        <v>1</v>
      </c>
      <c r="B10" t="s">
        <v>13</v>
      </c>
      <c r="C10" t="s">
        <v>14</v>
      </c>
      <c r="J10" t="s">
        <v>1</v>
      </c>
      <c r="K10" t="s">
        <v>13</v>
      </c>
      <c r="L10" t="s">
        <v>14</v>
      </c>
      <c r="S10" t="s">
        <v>1</v>
      </c>
      <c r="T10" t="s">
        <v>13</v>
      </c>
      <c r="U10" t="s">
        <v>14</v>
      </c>
      <c r="AB10" t="s">
        <v>1</v>
      </c>
      <c r="AC10" t="s">
        <v>13</v>
      </c>
      <c r="AD10" t="s">
        <v>14</v>
      </c>
    </row>
    <row r="11" spans="1:33" x14ac:dyDescent="0.25">
      <c r="A11" t="s">
        <v>38</v>
      </c>
      <c r="B11">
        <f>F3/F7</f>
        <v>0.87637481910274961</v>
      </c>
      <c r="C11">
        <v>1</v>
      </c>
      <c r="J11" t="s">
        <v>38</v>
      </c>
      <c r="K11">
        <f>O3/O7</f>
        <v>0.20122197244797971</v>
      </c>
      <c r="L11">
        <v>1</v>
      </c>
      <c r="S11" t="s">
        <v>38</v>
      </c>
      <c r="T11">
        <f>X3/X7</f>
        <v>1.8583973655323831</v>
      </c>
      <c r="U11">
        <v>1</v>
      </c>
      <c r="AB11" t="s">
        <v>38</v>
      </c>
      <c r="AC11">
        <f>AG3/AG7</f>
        <v>0.51400242603238211</v>
      </c>
      <c r="AD11">
        <v>1</v>
      </c>
    </row>
    <row r="12" spans="1:33" x14ac:dyDescent="0.25">
      <c r="A12" t="s">
        <v>39</v>
      </c>
      <c r="B12">
        <f>F4/F8</f>
        <v>0.53030674299971015</v>
      </c>
      <c r="C12">
        <f>B12/B11</f>
        <v>0.60511408068827099</v>
      </c>
      <c r="J12" t="s">
        <v>39</v>
      </c>
      <c r="K12">
        <f>O4/O8</f>
        <v>0.47485691948400782</v>
      </c>
      <c r="L12">
        <f>K12/K11</f>
        <v>2.3598661403976084</v>
      </c>
      <c r="S12" t="s">
        <v>39</v>
      </c>
      <c r="T12">
        <f>X4/X8</f>
        <v>12.976275631855023</v>
      </c>
      <c r="U12">
        <f>T12/T11</f>
        <v>6.9825086241109977</v>
      </c>
      <c r="AB12" t="s">
        <v>39</v>
      </c>
      <c r="AC12">
        <f>AG4/AG8</f>
        <v>1.2612427761986331</v>
      </c>
      <c r="AD12">
        <f>AC12/AC11</f>
        <v>2.4537681386725105</v>
      </c>
    </row>
    <row r="14" spans="1:33" x14ac:dyDescent="0.25">
      <c r="C14" s="1" t="s">
        <v>52</v>
      </c>
      <c r="L14" s="1" t="s">
        <v>53</v>
      </c>
      <c r="U14" s="1" t="s">
        <v>54</v>
      </c>
      <c r="AD14" s="1" t="s">
        <v>55</v>
      </c>
    </row>
    <row r="15" spans="1:33" x14ac:dyDescent="0.25">
      <c r="A15" t="s">
        <v>1</v>
      </c>
      <c r="B15" t="s">
        <v>25</v>
      </c>
      <c r="C15" t="s">
        <v>26</v>
      </c>
      <c r="D15" t="s">
        <v>4</v>
      </c>
      <c r="E15" t="s">
        <v>5</v>
      </c>
      <c r="F15" t="s">
        <v>27</v>
      </c>
      <c r="J15" t="s">
        <v>1</v>
      </c>
      <c r="K15" t="s">
        <v>28</v>
      </c>
      <c r="L15" t="s">
        <v>29</v>
      </c>
      <c r="M15" t="s">
        <v>4</v>
      </c>
      <c r="N15" t="s">
        <v>5</v>
      </c>
      <c r="O15" t="s">
        <v>30</v>
      </c>
      <c r="S15" t="s">
        <v>1</v>
      </c>
      <c r="T15" t="s">
        <v>31</v>
      </c>
      <c r="U15" t="s">
        <v>32</v>
      </c>
      <c r="V15" t="s">
        <v>4</v>
      </c>
      <c r="W15" t="s">
        <v>5</v>
      </c>
      <c r="X15" t="s">
        <v>33</v>
      </c>
      <c r="AB15" t="s">
        <v>1</v>
      </c>
      <c r="AC15" t="s">
        <v>34</v>
      </c>
      <c r="AD15" t="s">
        <v>35</v>
      </c>
      <c r="AE15" t="s">
        <v>4</v>
      </c>
      <c r="AF15" t="s">
        <v>36</v>
      </c>
      <c r="AG15" t="s">
        <v>37</v>
      </c>
    </row>
    <row r="16" spans="1:33" x14ac:dyDescent="0.25">
      <c r="A16" t="s">
        <v>38</v>
      </c>
      <c r="B16">
        <v>129.137</v>
      </c>
      <c r="C16">
        <f>255-B16</f>
        <v>125.863</v>
      </c>
      <c r="D16">
        <v>185.19800000000001</v>
      </c>
      <c r="E16">
        <f>255-D16</f>
        <v>69.801999999999992</v>
      </c>
      <c r="F16">
        <f>C16-E16</f>
        <v>56.061000000000007</v>
      </c>
      <c r="J16" t="s">
        <v>38</v>
      </c>
      <c r="K16">
        <v>168.012</v>
      </c>
      <c r="L16">
        <f>255-K16</f>
        <v>86.988</v>
      </c>
      <c r="M16">
        <v>200.84399999999999</v>
      </c>
      <c r="N16">
        <f>255-M16</f>
        <v>54.156000000000006</v>
      </c>
      <c r="O16">
        <f>L16-N16</f>
        <v>32.831999999999994</v>
      </c>
      <c r="S16" t="s">
        <v>38</v>
      </c>
      <c r="T16">
        <v>177.96600000000001</v>
      </c>
      <c r="U16">
        <f>255-T16</f>
        <v>77.033999999999992</v>
      </c>
      <c r="V16">
        <v>199.88800000000001</v>
      </c>
      <c r="W16">
        <f>255-V16</f>
        <v>55.111999999999995</v>
      </c>
      <c r="X16">
        <f>U16-W16</f>
        <v>21.921999999999997</v>
      </c>
      <c r="AB16" t="s">
        <v>38</v>
      </c>
      <c r="AC16">
        <v>186.53200000000001</v>
      </c>
      <c r="AD16">
        <f>255-AC16</f>
        <v>68.467999999999989</v>
      </c>
      <c r="AE16">
        <v>210.91499999999999</v>
      </c>
      <c r="AF16">
        <f>255-AE16</f>
        <v>44.085000000000008</v>
      </c>
      <c r="AG16">
        <f>AD16-AF16</f>
        <v>24.382999999999981</v>
      </c>
    </row>
    <row r="17" spans="1:33" x14ac:dyDescent="0.25">
      <c r="A17" t="s">
        <v>39</v>
      </c>
      <c r="B17">
        <v>153.40100000000001</v>
      </c>
      <c r="C17">
        <f>255-B17</f>
        <v>101.59899999999999</v>
      </c>
      <c r="D17">
        <v>170.19399999999999</v>
      </c>
      <c r="E17">
        <f>255-D17</f>
        <v>84.806000000000012</v>
      </c>
      <c r="F17">
        <f>C17-E17</f>
        <v>16.792999999999978</v>
      </c>
      <c r="J17" t="s">
        <v>39</v>
      </c>
      <c r="K17">
        <v>139.798</v>
      </c>
      <c r="L17">
        <f>255-K17</f>
        <v>115.202</v>
      </c>
      <c r="M17">
        <v>196.22200000000001</v>
      </c>
      <c r="N17">
        <f>255-M17</f>
        <v>58.777999999999992</v>
      </c>
      <c r="O17">
        <f>L17-N17</f>
        <v>56.424000000000007</v>
      </c>
      <c r="S17" t="s">
        <v>39</v>
      </c>
      <c r="T17">
        <v>71.852999999999994</v>
      </c>
      <c r="U17">
        <f>255-T17</f>
        <v>183.14699999999999</v>
      </c>
      <c r="V17">
        <v>204.91300000000001</v>
      </c>
      <c r="W17">
        <f>255-V17</f>
        <v>50.086999999999989</v>
      </c>
      <c r="X17">
        <f>U17-W17</f>
        <v>133.06</v>
      </c>
      <c r="AB17" t="s">
        <v>39</v>
      </c>
      <c r="AC17">
        <v>141.91499999999999</v>
      </c>
      <c r="AD17">
        <f>255-AC17</f>
        <v>113.08500000000001</v>
      </c>
      <c r="AE17">
        <v>210.56299999999999</v>
      </c>
      <c r="AF17">
        <f>255-AE17</f>
        <v>44.437000000000012</v>
      </c>
      <c r="AG17">
        <f>AD17-AF17</f>
        <v>68.647999999999996</v>
      </c>
    </row>
    <row r="19" spans="1:33" x14ac:dyDescent="0.25">
      <c r="A19" t="s">
        <v>1</v>
      </c>
      <c r="B19" t="s">
        <v>40</v>
      </c>
      <c r="C19" t="s">
        <v>41</v>
      </c>
      <c r="D19" t="s">
        <v>4</v>
      </c>
      <c r="E19" t="s">
        <v>5</v>
      </c>
      <c r="F19" t="s">
        <v>42</v>
      </c>
      <c r="J19" t="s">
        <v>1</v>
      </c>
      <c r="K19" t="s">
        <v>43</v>
      </c>
      <c r="L19" t="s">
        <v>44</v>
      </c>
      <c r="M19" t="s">
        <v>4</v>
      </c>
      <c r="N19" t="s">
        <v>5</v>
      </c>
      <c r="O19" t="s">
        <v>45</v>
      </c>
      <c r="S19" t="s">
        <v>1</v>
      </c>
      <c r="T19" t="s">
        <v>46</v>
      </c>
      <c r="U19" t="s">
        <v>47</v>
      </c>
      <c r="V19" t="s">
        <v>4</v>
      </c>
      <c r="W19" t="s">
        <v>5</v>
      </c>
      <c r="X19" t="s">
        <v>48</v>
      </c>
      <c r="AB19" t="s">
        <v>1</v>
      </c>
      <c r="AC19" t="s">
        <v>49</v>
      </c>
      <c r="AD19" t="s">
        <v>50</v>
      </c>
      <c r="AE19" t="s">
        <v>4</v>
      </c>
      <c r="AF19" t="s">
        <v>5</v>
      </c>
      <c r="AG19" t="s">
        <v>51</v>
      </c>
    </row>
    <row r="20" spans="1:33" x14ac:dyDescent="0.25">
      <c r="A20" t="s">
        <v>38</v>
      </c>
      <c r="B20">
        <v>151.18600000000001</v>
      </c>
      <c r="C20">
        <f>255-B20</f>
        <v>103.81399999999999</v>
      </c>
      <c r="D20">
        <v>215</v>
      </c>
      <c r="E20">
        <f>255-D20</f>
        <v>40</v>
      </c>
      <c r="F20">
        <f>C20-E20</f>
        <v>63.813999999999993</v>
      </c>
      <c r="J20" t="s">
        <v>38</v>
      </c>
      <c r="K20">
        <v>114.947</v>
      </c>
      <c r="L20">
        <f>255-K20</f>
        <v>140.053</v>
      </c>
      <c r="M20">
        <v>198.72</v>
      </c>
      <c r="N20">
        <f>255-M20</f>
        <v>56.28</v>
      </c>
      <c r="O20">
        <f>L20-N20</f>
        <v>83.772999999999996</v>
      </c>
      <c r="S20" t="s">
        <v>38</v>
      </c>
      <c r="T20">
        <v>192.66300000000001</v>
      </c>
      <c r="U20">
        <f>255-T20</f>
        <v>62.336999999999989</v>
      </c>
      <c r="V20">
        <v>203.66300000000001</v>
      </c>
      <c r="W20">
        <f>255-V20</f>
        <v>51.336999999999989</v>
      </c>
      <c r="X20">
        <f>U20-W20</f>
        <v>11</v>
      </c>
      <c r="AB20" t="s">
        <v>38</v>
      </c>
      <c r="AC20">
        <v>173.59</v>
      </c>
      <c r="AD20">
        <f>255-AC20</f>
        <v>81.41</v>
      </c>
      <c r="AE20">
        <v>215</v>
      </c>
      <c r="AF20">
        <f>255-AE20</f>
        <v>40</v>
      </c>
      <c r="AG20">
        <f>AD20-AF20</f>
        <v>41.41</v>
      </c>
    </row>
    <row r="21" spans="1:33" x14ac:dyDescent="0.25">
      <c r="A21" t="s">
        <v>39</v>
      </c>
      <c r="B21">
        <v>177.12700000000001</v>
      </c>
      <c r="C21">
        <f>255-B21</f>
        <v>77.87299999999999</v>
      </c>
      <c r="D21">
        <v>215</v>
      </c>
      <c r="E21">
        <f>255-D21</f>
        <v>40</v>
      </c>
      <c r="F21">
        <f>C21-E21</f>
        <v>37.87299999999999</v>
      </c>
      <c r="J21" t="s">
        <v>39</v>
      </c>
      <c r="K21">
        <v>99.929000000000002</v>
      </c>
      <c r="L21">
        <f>255-K21</f>
        <v>155.071</v>
      </c>
      <c r="M21">
        <v>191.50200000000001</v>
      </c>
      <c r="N21">
        <f>255-M21</f>
        <v>63.49799999999999</v>
      </c>
      <c r="O21">
        <f>L21-N21</f>
        <v>91.573000000000008</v>
      </c>
      <c r="S21" t="s">
        <v>39</v>
      </c>
      <c r="T21">
        <v>194.81700000000001</v>
      </c>
      <c r="U21">
        <f>255-T21</f>
        <v>60.182999999999993</v>
      </c>
      <c r="V21">
        <v>208.01599999999999</v>
      </c>
      <c r="W21">
        <f>255-V21</f>
        <v>46.984000000000009</v>
      </c>
      <c r="X21">
        <f>U21-W21</f>
        <v>13.198999999999984</v>
      </c>
      <c r="AB21" t="s">
        <v>39</v>
      </c>
      <c r="AC21">
        <v>166.37</v>
      </c>
      <c r="AD21">
        <f>255-AC21</f>
        <v>88.63</v>
      </c>
      <c r="AE21">
        <v>215</v>
      </c>
      <c r="AF21">
        <f>255-AE21</f>
        <v>40</v>
      </c>
      <c r="AG21">
        <f>AD21-AF21</f>
        <v>48.629999999999995</v>
      </c>
    </row>
    <row r="23" spans="1:33" x14ac:dyDescent="0.25">
      <c r="A23" t="s">
        <v>1</v>
      </c>
      <c r="B23" t="s">
        <v>13</v>
      </c>
      <c r="C23" t="s">
        <v>14</v>
      </c>
      <c r="J23" t="s">
        <v>1</v>
      </c>
      <c r="K23" t="s">
        <v>13</v>
      </c>
      <c r="L23" t="s">
        <v>14</v>
      </c>
      <c r="S23" t="s">
        <v>1</v>
      </c>
      <c r="T23" t="s">
        <v>13</v>
      </c>
      <c r="U23" t="s">
        <v>14</v>
      </c>
      <c r="AB23" t="s">
        <v>1</v>
      </c>
      <c r="AC23" t="s">
        <v>13</v>
      </c>
      <c r="AD23" t="s">
        <v>14</v>
      </c>
    </row>
    <row r="24" spans="1:33" x14ac:dyDescent="0.25">
      <c r="A24" t="s">
        <v>38</v>
      </c>
      <c r="B24">
        <f>F16/F20</f>
        <v>0.87850628388754837</v>
      </c>
      <c r="C24">
        <v>1</v>
      </c>
      <c r="J24" t="s">
        <v>38</v>
      </c>
      <c r="K24">
        <f>O16/O20</f>
        <v>0.39191624986570844</v>
      </c>
      <c r="L24">
        <v>1</v>
      </c>
      <c r="S24" t="s">
        <v>38</v>
      </c>
      <c r="T24">
        <f>X16/X20</f>
        <v>1.9929090909090907</v>
      </c>
      <c r="U24">
        <v>1</v>
      </c>
      <c r="AB24" t="s">
        <v>38</v>
      </c>
      <c r="AC24">
        <f>AG16/AG20</f>
        <v>0.58881912581502016</v>
      </c>
      <c r="AD24">
        <v>1</v>
      </c>
    </row>
    <row r="25" spans="1:33" x14ac:dyDescent="0.25">
      <c r="A25" t="s">
        <v>39</v>
      </c>
      <c r="B25">
        <f>F17/F21</f>
        <v>0.44340295197106072</v>
      </c>
      <c r="C25">
        <f>B25/B24</f>
        <v>0.50472371126239746</v>
      </c>
      <c r="J25" t="s">
        <v>39</v>
      </c>
      <c r="K25">
        <f>O17/O21</f>
        <v>0.61616415318925888</v>
      </c>
      <c r="L25">
        <f>K25/K24</f>
        <v>1.5721832238402715</v>
      </c>
      <c r="S25" t="s">
        <v>39</v>
      </c>
      <c r="T25">
        <f>X17/X21</f>
        <v>10.081066747480882</v>
      </c>
      <c r="U25">
        <f>T25/T24</f>
        <v>5.0584679418980807</v>
      </c>
      <c r="AB25" t="s">
        <v>39</v>
      </c>
      <c r="AC25">
        <f>AG17/AG21</f>
        <v>1.4116389060250873</v>
      </c>
      <c r="AD25">
        <f>AC25/AC24</f>
        <v>2.3974066808226593</v>
      </c>
    </row>
    <row r="27" spans="1:33" x14ac:dyDescent="0.25">
      <c r="C27" s="1" t="s">
        <v>56</v>
      </c>
      <c r="L27" s="1" t="s">
        <v>57</v>
      </c>
      <c r="U27" s="1" t="s">
        <v>58</v>
      </c>
      <c r="AD27" s="1" t="s">
        <v>59</v>
      </c>
    </row>
    <row r="28" spans="1:33" x14ac:dyDescent="0.25">
      <c r="A28" t="s">
        <v>1</v>
      </c>
      <c r="B28" t="s">
        <v>25</v>
      </c>
      <c r="C28" t="s">
        <v>26</v>
      </c>
      <c r="D28" t="s">
        <v>4</v>
      </c>
      <c r="E28" t="s">
        <v>5</v>
      </c>
      <c r="F28" t="s">
        <v>27</v>
      </c>
      <c r="J28" t="s">
        <v>1</v>
      </c>
      <c r="K28" t="s">
        <v>28</v>
      </c>
      <c r="L28" t="s">
        <v>29</v>
      </c>
      <c r="M28" t="s">
        <v>4</v>
      </c>
      <c r="N28" t="s">
        <v>5</v>
      </c>
      <c r="O28" t="s">
        <v>30</v>
      </c>
      <c r="S28" t="s">
        <v>1</v>
      </c>
      <c r="T28" t="s">
        <v>31</v>
      </c>
      <c r="U28" t="s">
        <v>32</v>
      </c>
      <c r="V28" t="s">
        <v>4</v>
      </c>
      <c r="W28" t="s">
        <v>5</v>
      </c>
      <c r="X28" t="s">
        <v>33</v>
      </c>
      <c r="AB28" t="s">
        <v>1</v>
      </c>
      <c r="AC28" t="s">
        <v>34</v>
      </c>
      <c r="AD28" t="s">
        <v>35</v>
      </c>
      <c r="AE28" t="s">
        <v>4</v>
      </c>
      <c r="AF28" t="s">
        <v>36</v>
      </c>
      <c r="AG28" t="s">
        <v>37</v>
      </c>
    </row>
    <row r="29" spans="1:33" x14ac:dyDescent="0.25">
      <c r="A29" t="s">
        <v>38</v>
      </c>
      <c r="B29">
        <v>100.377</v>
      </c>
      <c r="C29">
        <f>255-B29</f>
        <v>154.62299999999999</v>
      </c>
      <c r="D29">
        <v>155.38300000000001</v>
      </c>
      <c r="E29">
        <f>255-D29</f>
        <v>99.61699999999999</v>
      </c>
      <c r="F29">
        <f>C29-E29</f>
        <v>55.006</v>
      </c>
      <c r="J29" t="s">
        <v>38</v>
      </c>
      <c r="K29">
        <v>176.91900000000001</v>
      </c>
      <c r="L29">
        <f>255-K29</f>
        <v>78.080999999999989</v>
      </c>
      <c r="M29">
        <v>212.45</v>
      </c>
      <c r="N29">
        <f>255-M29</f>
        <v>42.550000000000011</v>
      </c>
      <c r="O29">
        <f>L29-N29</f>
        <v>35.530999999999977</v>
      </c>
      <c r="S29" t="s">
        <v>38</v>
      </c>
      <c r="T29">
        <v>195.56800000000001</v>
      </c>
      <c r="U29">
        <f>255-T29</f>
        <v>59.431999999999988</v>
      </c>
      <c r="V29">
        <v>209.83</v>
      </c>
      <c r="W29">
        <f>255-V29</f>
        <v>45.169999999999987</v>
      </c>
      <c r="X29">
        <f>U29-W29</f>
        <v>14.262</v>
      </c>
      <c r="Y29">
        <v>1</v>
      </c>
      <c r="Z29">
        <v>182.84800000000001</v>
      </c>
      <c r="AB29" t="s">
        <v>38</v>
      </c>
      <c r="AC29">
        <v>182.84800000000001</v>
      </c>
      <c r="AD29">
        <f>255-AC29</f>
        <v>72.151999999999987</v>
      </c>
      <c r="AE29">
        <v>214.7</v>
      </c>
      <c r="AF29">
        <f>255-AE29</f>
        <v>40.300000000000011</v>
      </c>
      <c r="AG29">
        <f>AD29-AF29</f>
        <v>31.851999999999975</v>
      </c>
    </row>
    <row r="30" spans="1:33" x14ac:dyDescent="0.25">
      <c r="A30" t="s">
        <v>39</v>
      </c>
      <c r="B30">
        <v>132.84100000000001</v>
      </c>
      <c r="C30">
        <f>255-B30</f>
        <v>122.15899999999999</v>
      </c>
      <c r="D30">
        <v>159.185</v>
      </c>
      <c r="E30">
        <f>255-D30</f>
        <v>95.814999999999998</v>
      </c>
      <c r="F30">
        <f>C30-E30</f>
        <v>26.343999999999994</v>
      </c>
      <c r="J30" t="s">
        <v>39</v>
      </c>
      <c r="K30">
        <v>143.999</v>
      </c>
      <c r="L30">
        <f>255-K30</f>
        <v>111.001</v>
      </c>
      <c r="M30">
        <v>207.107</v>
      </c>
      <c r="N30">
        <f>255-M30</f>
        <v>47.893000000000001</v>
      </c>
      <c r="O30">
        <f>L30-N30</f>
        <v>63.108000000000004</v>
      </c>
      <c r="S30" t="s">
        <v>39</v>
      </c>
      <c r="T30">
        <v>136.548</v>
      </c>
      <c r="U30">
        <f>255-T30</f>
        <v>118.452</v>
      </c>
      <c r="V30">
        <v>207.40299999999999</v>
      </c>
      <c r="W30">
        <f>255-V30</f>
        <v>47.597000000000008</v>
      </c>
      <c r="X30">
        <f>U30-W30</f>
        <v>70.85499999999999</v>
      </c>
      <c r="Y30">
        <v>2</v>
      </c>
      <c r="Z30">
        <v>129.626</v>
      </c>
      <c r="AB30" t="s">
        <v>39</v>
      </c>
      <c r="AC30">
        <v>129.626</v>
      </c>
      <c r="AD30">
        <f>255-AC30</f>
        <v>125.374</v>
      </c>
      <c r="AE30">
        <v>213.25399999999999</v>
      </c>
      <c r="AF30">
        <f>255-AE30</f>
        <v>41.746000000000009</v>
      </c>
      <c r="AG30">
        <f>AD30-AF30</f>
        <v>83.627999999999986</v>
      </c>
    </row>
    <row r="31" spans="1:33" x14ac:dyDescent="0.25">
      <c r="Y31">
        <v>3</v>
      </c>
      <c r="Z31">
        <v>214.7</v>
      </c>
    </row>
    <row r="32" spans="1:33" x14ac:dyDescent="0.25">
      <c r="A32" t="s">
        <v>1</v>
      </c>
      <c r="B32" t="s">
        <v>40</v>
      </c>
      <c r="C32" t="s">
        <v>41</v>
      </c>
      <c r="D32" t="s">
        <v>4</v>
      </c>
      <c r="E32" t="s">
        <v>5</v>
      </c>
      <c r="F32" t="s">
        <v>42</v>
      </c>
      <c r="J32" t="s">
        <v>1</v>
      </c>
      <c r="K32" t="s">
        <v>43</v>
      </c>
      <c r="L32" t="s">
        <v>44</v>
      </c>
      <c r="M32" t="s">
        <v>4</v>
      </c>
      <c r="N32" t="s">
        <v>5</v>
      </c>
      <c r="O32" t="s">
        <v>45</v>
      </c>
      <c r="S32" t="s">
        <v>1</v>
      </c>
      <c r="T32" t="s">
        <v>46</v>
      </c>
      <c r="U32" t="s">
        <v>47</v>
      </c>
      <c r="V32" t="s">
        <v>4</v>
      </c>
      <c r="W32" t="s">
        <v>5</v>
      </c>
      <c r="X32" t="s">
        <v>48</v>
      </c>
      <c r="Y32">
        <v>4</v>
      </c>
      <c r="Z32">
        <v>213.25399999999999</v>
      </c>
      <c r="AB32" t="s">
        <v>1</v>
      </c>
      <c r="AC32" t="s">
        <v>49</v>
      </c>
      <c r="AD32" t="s">
        <v>50</v>
      </c>
      <c r="AE32" t="s">
        <v>4</v>
      </c>
      <c r="AF32" t="s">
        <v>5</v>
      </c>
      <c r="AG32" t="s">
        <v>51</v>
      </c>
    </row>
    <row r="33" spans="1:35" x14ac:dyDescent="0.25">
      <c r="A33" t="s">
        <v>38</v>
      </c>
      <c r="B33">
        <v>175.67699999999999</v>
      </c>
      <c r="C33">
        <f>255-B33</f>
        <v>79.323000000000008</v>
      </c>
      <c r="D33">
        <v>215</v>
      </c>
      <c r="E33">
        <f>255-D33</f>
        <v>40</v>
      </c>
      <c r="F33">
        <f>C33-E33</f>
        <v>39.323000000000008</v>
      </c>
      <c r="J33" t="s">
        <v>38</v>
      </c>
      <c r="K33">
        <v>115.66800000000001</v>
      </c>
      <c r="L33">
        <f>255-K33</f>
        <v>139.33199999999999</v>
      </c>
      <c r="M33">
        <v>211.709</v>
      </c>
      <c r="N33">
        <f>255-M33</f>
        <v>43.290999999999997</v>
      </c>
      <c r="O33">
        <f>L33-N33</f>
        <v>96.040999999999997</v>
      </c>
      <c r="S33" t="s">
        <v>38</v>
      </c>
      <c r="T33">
        <v>171.017</v>
      </c>
      <c r="U33">
        <f>255-T33</f>
        <v>83.983000000000004</v>
      </c>
      <c r="V33">
        <v>210.446</v>
      </c>
      <c r="W33">
        <f>255-V33</f>
        <v>44.554000000000002</v>
      </c>
      <c r="X33">
        <f>U33-W33</f>
        <v>39.429000000000002</v>
      </c>
      <c r="Y33">
        <v>5</v>
      </c>
      <c r="Z33">
        <v>180.738</v>
      </c>
      <c r="AB33" t="s">
        <v>38</v>
      </c>
      <c r="AC33">
        <v>180.738</v>
      </c>
      <c r="AD33">
        <f>255-AC33</f>
        <v>74.262</v>
      </c>
      <c r="AE33">
        <v>215</v>
      </c>
      <c r="AF33">
        <f>255-AE33</f>
        <v>40</v>
      </c>
      <c r="AG33">
        <f>AD33-AF33</f>
        <v>34.262</v>
      </c>
    </row>
    <row r="34" spans="1:35" x14ac:dyDescent="0.25">
      <c r="A34" t="s">
        <v>39</v>
      </c>
      <c r="B34">
        <v>179.57599999999999</v>
      </c>
      <c r="C34">
        <f>255-B34</f>
        <v>75.424000000000007</v>
      </c>
      <c r="D34">
        <v>215</v>
      </c>
      <c r="E34">
        <f>255-D34</f>
        <v>40</v>
      </c>
      <c r="F34">
        <f>C34-E34</f>
        <v>35.424000000000007</v>
      </c>
      <c r="J34" t="s">
        <v>39</v>
      </c>
      <c r="K34">
        <v>108.729</v>
      </c>
      <c r="L34">
        <f>255-K34</f>
        <v>146.27100000000002</v>
      </c>
      <c r="M34">
        <v>206.44399999999999</v>
      </c>
      <c r="N34">
        <f>255-M34</f>
        <v>48.556000000000012</v>
      </c>
      <c r="O34">
        <f>L34-N34</f>
        <v>97.715000000000003</v>
      </c>
      <c r="S34" t="s">
        <v>39</v>
      </c>
      <c r="T34">
        <v>155.071</v>
      </c>
      <c r="U34">
        <f>255-T34</f>
        <v>99.929000000000002</v>
      </c>
      <c r="V34">
        <v>208.12100000000001</v>
      </c>
      <c r="W34">
        <f>255-V34</f>
        <v>46.878999999999991</v>
      </c>
      <c r="X34">
        <f>U34-W34</f>
        <v>53.050000000000011</v>
      </c>
      <c r="Y34">
        <v>6</v>
      </c>
      <c r="Z34">
        <v>182.886</v>
      </c>
      <c r="AB34" t="s">
        <v>39</v>
      </c>
      <c r="AC34">
        <v>182.886</v>
      </c>
      <c r="AD34">
        <f>255-AC34</f>
        <v>72.114000000000004</v>
      </c>
      <c r="AE34">
        <v>215</v>
      </c>
      <c r="AF34">
        <f>255-AE34</f>
        <v>40</v>
      </c>
      <c r="AG34">
        <f>AD34-AF34</f>
        <v>32.114000000000004</v>
      </c>
    </row>
    <row r="36" spans="1:35" x14ac:dyDescent="0.25">
      <c r="A36" t="s">
        <v>1</v>
      </c>
      <c r="B36" t="s">
        <v>13</v>
      </c>
      <c r="C36" t="s">
        <v>14</v>
      </c>
      <c r="J36" t="s">
        <v>1</v>
      </c>
      <c r="K36" t="s">
        <v>13</v>
      </c>
      <c r="L36" t="s">
        <v>14</v>
      </c>
      <c r="S36" t="s">
        <v>1</v>
      </c>
      <c r="T36" t="s">
        <v>13</v>
      </c>
      <c r="U36" t="s">
        <v>14</v>
      </c>
      <c r="AB36" t="s">
        <v>1</v>
      </c>
      <c r="AC36" t="s">
        <v>13</v>
      </c>
      <c r="AD36" t="s">
        <v>14</v>
      </c>
    </row>
    <row r="37" spans="1:35" x14ac:dyDescent="0.25">
      <c r="A37" t="s">
        <v>38</v>
      </c>
      <c r="B37">
        <f>F29/F33</f>
        <v>1.3988251150726037</v>
      </c>
      <c r="C37">
        <v>1</v>
      </c>
      <c r="J37" t="s">
        <v>38</v>
      </c>
      <c r="K37">
        <f>O29/O33</f>
        <v>0.36995658104351242</v>
      </c>
      <c r="L37">
        <v>1</v>
      </c>
      <c r="S37" t="s">
        <v>38</v>
      </c>
      <c r="T37">
        <f>X29/X33</f>
        <v>0.3617134596363083</v>
      </c>
      <c r="U37">
        <v>1</v>
      </c>
      <c r="AB37" t="s">
        <v>38</v>
      </c>
      <c r="AC37">
        <f>AG29/AG33</f>
        <v>0.92965968127955101</v>
      </c>
      <c r="AD37">
        <v>1</v>
      </c>
    </row>
    <row r="38" spans="1:35" x14ac:dyDescent="0.25">
      <c r="A38" t="s">
        <v>39</v>
      </c>
      <c r="B38">
        <f>F30/F34</f>
        <v>0.7436766034327007</v>
      </c>
      <c r="C38">
        <f>B38/B37</f>
        <v>0.53164373117085573</v>
      </c>
      <c r="J38" t="s">
        <v>39</v>
      </c>
      <c r="K38">
        <f>O30/O34</f>
        <v>0.64583738422964743</v>
      </c>
      <c r="L38">
        <f>K38/K37</f>
        <v>1.745711300520661</v>
      </c>
      <c r="S38" t="s">
        <v>39</v>
      </c>
      <c r="T38">
        <f>X30/X34</f>
        <v>1.3356267672007536</v>
      </c>
      <c r="U38">
        <f>T38/T37</f>
        <v>3.6924994954395256</v>
      </c>
      <c r="AB38" t="s">
        <v>39</v>
      </c>
      <c r="AC38">
        <f>AG30/AG34</f>
        <v>2.6040979012268783</v>
      </c>
      <c r="AD38">
        <f>AC38/AC37</f>
        <v>2.8011302992539044</v>
      </c>
    </row>
    <row r="41" spans="1:35" x14ac:dyDescent="0.25">
      <c r="B41" s="1" t="s">
        <v>21</v>
      </c>
      <c r="C41" s="1" t="s">
        <v>52</v>
      </c>
      <c r="D41" s="1" t="s">
        <v>56</v>
      </c>
      <c r="E41" s="1" t="s">
        <v>17</v>
      </c>
      <c r="F41" s="1" t="s">
        <v>18</v>
      </c>
      <c r="G41" s="1" t="s">
        <v>19</v>
      </c>
      <c r="H41" s="1" t="s">
        <v>20</v>
      </c>
      <c r="K41" s="1" t="s">
        <v>22</v>
      </c>
      <c r="L41" s="1" t="s">
        <v>53</v>
      </c>
      <c r="M41" s="1" t="s">
        <v>57</v>
      </c>
      <c r="N41" s="1" t="s">
        <v>17</v>
      </c>
      <c r="O41" s="1" t="s">
        <v>18</v>
      </c>
      <c r="P41" s="1" t="s">
        <v>19</v>
      </c>
      <c r="Q41" s="1" t="s">
        <v>20</v>
      </c>
      <c r="R41" s="1"/>
      <c r="T41" s="1" t="s">
        <v>23</v>
      </c>
      <c r="U41" s="1" t="s">
        <v>54</v>
      </c>
      <c r="V41" s="1" t="s">
        <v>58</v>
      </c>
      <c r="W41" s="1" t="s">
        <v>17</v>
      </c>
      <c r="X41" s="1" t="s">
        <v>18</v>
      </c>
      <c r="Y41" s="1" t="s">
        <v>19</v>
      </c>
      <c r="Z41" s="1" t="s">
        <v>20</v>
      </c>
      <c r="AC41" s="1" t="s">
        <v>24</v>
      </c>
      <c r="AD41" s="1" t="s">
        <v>55</v>
      </c>
      <c r="AE41" s="1" t="s">
        <v>59</v>
      </c>
      <c r="AF41" s="1" t="s">
        <v>17</v>
      </c>
      <c r="AG41" s="1" t="s">
        <v>18</v>
      </c>
      <c r="AH41" s="1" t="s">
        <v>19</v>
      </c>
      <c r="AI41" s="1" t="s">
        <v>20</v>
      </c>
    </row>
    <row r="42" spans="1:35" x14ac:dyDescent="0.25">
      <c r="A42" t="s">
        <v>38</v>
      </c>
      <c r="B42">
        <v>1</v>
      </c>
      <c r="C42">
        <v>1</v>
      </c>
      <c r="D42">
        <v>1</v>
      </c>
      <c r="E42">
        <f>AVERAGE(B42:D42)</f>
        <v>1</v>
      </c>
      <c r="F42">
        <f>STDEV(B42:D42)</f>
        <v>0</v>
      </c>
      <c r="G42">
        <f>F42/SQRT(3)</f>
        <v>0</v>
      </c>
      <c r="J42" t="s">
        <v>38</v>
      </c>
      <c r="K42">
        <v>1</v>
      </c>
      <c r="L42">
        <v>1</v>
      </c>
      <c r="M42">
        <v>1</v>
      </c>
      <c r="N42">
        <f>AVERAGE(K42:M42)</f>
        <v>1</v>
      </c>
      <c r="O42">
        <f>STDEV(K42:M42)</f>
        <v>0</v>
      </c>
      <c r="P42">
        <f>O42/SQRT(3)</f>
        <v>0</v>
      </c>
      <c r="S42" t="s">
        <v>38</v>
      </c>
      <c r="T42">
        <v>1</v>
      </c>
      <c r="U42">
        <v>1</v>
      </c>
      <c r="V42">
        <v>1</v>
      </c>
      <c r="W42">
        <f>AVERAGE(T42:V42)</f>
        <v>1</v>
      </c>
      <c r="X42">
        <f>STDEV(T42:V42)</f>
        <v>0</v>
      </c>
      <c r="Y42">
        <f>X42/SQRT(3)</f>
        <v>0</v>
      </c>
      <c r="AB42" t="s">
        <v>38</v>
      </c>
      <c r="AC42">
        <v>1</v>
      </c>
      <c r="AD42">
        <v>1</v>
      </c>
      <c r="AE42">
        <v>1</v>
      </c>
      <c r="AF42">
        <f>AVERAGE(AC42:AE42)</f>
        <v>1</v>
      </c>
      <c r="AG42">
        <f>STDEV(AC42:AE42)</f>
        <v>0</v>
      </c>
      <c r="AH42">
        <f>AG42/SQRT(3)</f>
        <v>0</v>
      </c>
    </row>
    <row r="43" spans="1:35" x14ac:dyDescent="0.25">
      <c r="A43" t="s">
        <v>39</v>
      </c>
      <c r="B43">
        <v>0.60511408068827099</v>
      </c>
      <c r="C43">
        <v>0.50472371126239746</v>
      </c>
      <c r="D43">
        <v>0.53164373117085573</v>
      </c>
      <c r="E43">
        <f>AVERAGE(B43:D43)</f>
        <v>0.54716050770717473</v>
      </c>
      <c r="F43">
        <f>STDEV(B43:D43)</f>
        <v>5.1962816839778672E-2</v>
      </c>
      <c r="G43">
        <f>F43/SQRT(3)</f>
        <v>3.0000746290297437E-2</v>
      </c>
      <c r="H43">
        <f>_xlfn.T.TEST(B42:D42,B43:D43,2,2)</f>
        <v>1.1227944258132529E-4</v>
      </c>
      <c r="J43" t="s">
        <v>39</v>
      </c>
      <c r="K43">
        <v>2.3598661403976084</v>
      </c>
      <c r="L43">
        <v>1.5721832238402715</v>
      </c>
      <c r="M43">
        <v>1.745711300520661</v>
      </c>
      <c r="N43">
        <f>AVERAGE(K43:M43)</f>
        <v>1.8925868882528469</v>
      </c>
      <c r="O43">
        <f>STDEV(K43:M43)</f>
        <v>0.41387247185917742</v>
      </c>
      <c r="P43">
        <f>O43/SQRT(3)</f>
        <v>0.23894938303807192</v>
      </c>
      <c r="Q43">
        <f>_xlfn.T.TEST(K42:M42,K43:M43,2,2)</f>
        <v>2.0200583727131124E-2</v>
      </c>
      <c r="S43" t="s">
        <v>39</v>
      </c>
      <c r="T43">
        <v>6.9825086241109977</v>
      </c>
      <c r="U43">
        <v>5.0584679418980807</v>
      </c>
      <c r="V43">
        <v>3.6924994954395256</v>
      </c>
      <c r="W43">
        <f>AVERAGE(T43:V43)</f>
        <v>5.244492020482868</v>
      </c>
      <c r="X43">
        <f>STDEV(T43:V43)</f>
        <v>1.6528743857430281</v>
      </c>
      <c r="Y43">
        <f>X43/SQRT(3)</f>
        <v>0.95428747154537463</v>
      </c>
      <c r="Z43">
        <f>_xlfn.T.TEST(T42:V42,T43:V43,2,2)</f>
        <v>1.1265730863682108E-2</v>
      </c>
      <c r="AB43" t="s">
        <v>39</v>
      </c>
      <c r="AC43">
        <v>2.4537681386725105</v>
      </c>
      <c r="AD43">
        <v>2.3974066808226593</v>
      </c>
      <c r="AE43">
        <v>2.8011302992539044</v>
      </c>
      <c r="AF43">
        <f>AVERAGE(AC43:AE43)</f>
        <v>2.5507683729163584</v>
      </c>
      <c r="AG43">
        <f>STDEV(AC43:AE43)</f>
        <v>0.21864348630207436</v>
      </c>
      <c r="AH43">
        <f>AG43/SQRT(3)</f>
        <v>0.12623387567306091</v>
      </c>
      <c r="AI43">
        <f>_xlfn.T.TEST(AC42:AE42,AC43:AE43,2,2)</f>
        <v>2.5218668475715598E-4</v>
      </c>
    </row>
    <row r="48" spans="1:35" x14ac:dyDescent="0.25">
      <c r="J48" t="s">
        <v>25</v>
      </c>
      <c r="K48" t="s">
        <v>60</v>
      </c>
      <c r="L48" t="s">
        <v>61</v>
      </c>
      <c r="M48" t="s">
        <v>34</v>
      </c>
    </row>
    <row r="49" spans="8:13" x14ac:dyDescent="0.25">
      <c r="H49" s="2" t="s">
        <v>17</v>
      </c>
      <c r="I49" t="s">
        <v>62</v>
      </c>
      <c r="J49">
        <v>1</v>
      </c>
      <c r="K49">
        <v>1</v>
      </c>
      <c r="L49">
        <v>1</v>
      </c>
      <c r="M49">
        <v>1</v>
      </c>
    </row>
    <row r="50" spans="8:13" x14ac:dyDescent="0.25">
      <c r="H50" s="2"/>
      <c r="I50" t="s">
        <v>63</v>
      </c>
      <c r="J50">
        <v>0.54716050770717473</v>
      </c>
      <c r="K50">
        <v>1.8925868882528469</v>
      </c>
      <c r="L50">
        <v>5.244492020482868</v>
      </c>
      <c r="M50">
        <v>2.5507683729163584</v>
      </c>
    </row>
    <row r="51" spans="8:13" x14ac:dyDescent="0.25">
      <c r="H51" s="2" t="s">
        <v>19</v>
      </c>
      <c r="I51" t="s">
        <v>62</v>
      </c>
      <c r="J51">
        <v>0</v>
      </c>
      <c r="K51">
        <v>0</v>
      </c>
      <c r="L51">
        <v>0</v>
      </c>
      <c r="M51">
        <v>0</v>
      </c>
    </row>
    <row r="52" spans="8:13" x14ac:dyDescent="0.25">
      <c r="H52" s="2"/>
      <c r="I52" t="s">
        <v>63</v>
      </c>
      <c r="J52">
        <v>3.0000746290297437E-2</v>
      </c>
      <c r="K52">
        <v>0.23894938303807192</v>
      </c>
      <c r="L52">
        <v>0.95428747154537463</v>
      </c>
      <c r="M52">
        <v>0.12623387567306091</v>
      </c>
    </row>
  </sheetData>
  <mergeCells count="2">
    <mergeCell ref="H49:H50"/>
    <mergeCell ref="H51:H5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topLeftCell="A34" workbookViewId="0">
      <selection activeCell="K27" sqref="K27"/>
    </sheetView>
  </sheetViews>
  <sheetFormatPr defaultRowHeight="15" x14ac:dyDescent="0.25"/>
  <sheetData>
    <row r="1" spans="1:6" x14ac:dyDescent="0.25">
      <c r="C1" s="1" t="s">
        <v>0</v>
      </c>
    </row>
    <row r="2" spans="1:6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</row>
    <row r="3" spans="1:6" x14ac:dyDescent="0.25">
      <c r="A3" t="s">
        <v>7</v>
      </c>
      <c r="B3">
        <v>175.114</v>
      </c>
      <c r="C3">
        <f>255-B3</f>
        <v>79.885999999999996</v>
      </c>
      <c r="D3">
        <v>202.35400000000001</v>
      </c>
      <c r="E3">
        <f>255-D3</f>
        <v>52.645999999999987</v>
      </c>
      <c r="F3">
        <f>C3-E3</f>
        <v>27.240000000000009</v>
      </c>
    </row>
    <row r="4" spans="1:6" x14ac:dyDescent="0.25">
      <c r="A4" t="s">
        <v>8</v>
      </c>
      <c r="B4">
        <v>179.44499999999999</v>
      </c>
      <c r="C4">
        <f>255-B4</f>
        <v>75.555000000000007</v>
      </c>
      <c r="D4">
        <v>202.762</v>
      </c>
      <c r="E4">
        <f>255-D4</f>
        <v>52.238</v>
      </c>
      <c r="F4">
        <f>C4-E4</f>
        <v>23.317000000000007</v>
      </c>
    </row>
    <row r="5" spans="1:6" x14ac:dyDescent="0.25">
      <c r="A5" t="s">
        <v>9</v>
      </c>
      <c r="B5">
        <v>178.54499999999999</v>
      </c>
      <c r="C5">
        <f>255-B5</f>
        <v>76.455000000000013</v>
      </c>
      <c r="D5">
        <v>202.34</v>
      </c>
      <c r="E5">
        <f>255-D5</f>
        <v>52.66</v>
      </c>
      <c r="F5">
        <f>C5-E5</f>
        <v>23.795000000000016</v>
      </c>
    </row>
    <row r="7" spans="1:6" x14ac:dyDescent="0.25">
      <c r="A7" t="s">
        <v>1</v>
      </c>
      <c r="B7" t="s">
        <v>10</v>
      </c>
      <c r="C7" t="s">
        <v>11</v>
      </c>
      <c r="D7" t="s">
        <v>4</v>
      </c>
      <c r="E7" t="s">
        <v>5</v>
      </c>
      <c r="F7" t="s">
        <v>12</v>
      </c>
    </row>
    <row r="8" spans="1:6" x14ac:dyDescent="0.25">
      <c r="A8" t="s">
        <v>7</v>
      </c>
      <c r="B8">
        <v>181.96199999999999</v>
      </c>
      <c r="C8">
        <f>255-B8</f>
        <v>73.038000000000011</v>
      </c>
      <c r="D8">
        <v>208.071</v>
      </c>
      <c r="E8">
        <f>255-D8</f>
        <v>46.929000000000002</v>
      </c>
      <c r="F8">
        <f>C8-E8</f>
        <v>26.109000000000009</v>
      </c>
    </row>
    <row r="9" spans="1:6" x14ac:dyDescent="0.25">
      <c r="A9" t="s">
        <v>8</v>
      </c>
      <c r="B9">
        <v>183.32900000000001</v>
      </c>
      <c r="C9">
        <f>255-B9</f>
        <v>71.670999999999992</v>
      </c>
      <c r="D9">
        <v>207.91300000000001</v>
      </c>
      <c r="E9">
        <f>255-D9</f>
        <v>47.086999999999989</v>
      </c>
      <c r="F9">
        <f>C9-E9</f>
        <v>24.584000000000003</v>
      </c>
    </row>
    <row r="10" spans="1:6" x14ac:dyDescent="0.25">
      <c r="A10" t="s">
        <v>9</v>
      </c>
      <c r="B10">
        <v>183.21299999999999</v>
      </c>
      <c r="C10">
        <f>255-B10</f>
        <v>71.787000000000006</v>
      </c>
      <c r="D10">
        <v>208.34800000000001</v>
      </c>
      <c r="E10">
        <f>255-D10</f>
        <v>46.651999999999987</v>
      </c>
      <c r="F10">
        <f>C10-E10</f>
        <v>25.135000000000019</v>
      </c>
    </row>
    <row r="12" spans="1:6" x14ac:dyDescent="0.25">
      <c r="A12" t="s">
        <v>1</v>
      </c>
      <c r="B12" t="s">
        <v>13</v>
      </c>
      <c r="C12" t="s">
        <v>14</v>
      </c>
    </row>
    <row r="13" spans="1:6" x14ac:dyDescent="0.25">
      <c r="A13" t="s">
        <v>7</v>
      </c>
      <c r="B13">
        <f>F3/F8</f>
        <v>1.0433183959554178</v>
      </c>
      <c r="C13">
        <v>1</v>
      </c>
    </row>
    <row r="14" spans="1:6" x14ac:dyDescent="0.25">
      <c r="A14" t="s">
        <v>8</v>
      </c>
      <c r="B14">
        <f>F4/F9</f>
        <v>0.94846241457858782</v>
      </c>
      <c r="C14">
        <f>B14/B13</f>
        <v>0.90908242225522573</v>
      </c>
    </row>
    <row r="15" spans="1:6" x14ac:dyDescent="0.25">
      <c r="A15" t="s">
        <v>9</v>
      </c>
      <c r="B15">
        <f>F5/F10</f>
        <v>0.94668788541873872</v>
      </c>
      <c r="C15">
        <f>B15/B13</f>
        <v>0.90738157123340113</v>
      </c>
    </row>
    <row r="17" spans="1:6" x14ac:dyDescent="0.25">
      <c r="C17" s="1" t="s">
        <v>15</v>
      </c>
    </row>
    <row r="18" spans="1:6" x14ac:dyDescent="0.25">
      <c r="A18" t="s">
        <v>1</v>
      </c>
      <c r="B18" t="s">
        <v>2</v>
      </c>
      <c r="C18" t="s">
        <v>3</v>
      </c>
      <c r="D18" t="s">
        <v>4</v>
      </c>
      <c r="E18" t="s">
        <v>5</v>
      </c>
      <c r="F18" t="s">
        <v>6</v>
      </c>
    </row>
    <row r="19" spans="1:6" x14ac:dyDescent="0.25">
      <c r="A19" t="s">
        <v>7</v>
      </c>
      <c r="B19">
        <v>139.709</v>
      </c>
      <c r="C19">
        <f>255-B19</f>
        <v>115.291</v>
      </c>
      <c r="D19">
        <v>210.86600000000001</v>
      </c>
      <c r="E19">
        <f>255-D19</f>
        <v>44.133999999999986</v>
      </c>
      <c r="F19">
        <f>C19-E19</f>
        <v>71.157000000000011</v>
      </c>
    </row>
    <row r="20" spans="1:6" x14ac:dyDescent="0.25">
      <c r="A20" t="s">
        <v>8</v>
      </c>
      <c r="B20">
        <v>188.15799999999999</v>
      </c>
      <c r="C20">
        <f>255-B20</f>
        <v>66.842000000000013</v>
      </c>
      <c r="D20">
        <v>213.143</v>
      </c>
      <c r="E20">
        <f>255-D20</f>
        <v>41.856999999999999</v>
      </c>
      <c r="F20">
        <f>C20-E20</f>
        <v>24.985000000000014</v>
      </c>
    </row>
    <row r="21" spans="1:6" x14ac:dyDescent="0.25">
      <c r="A21" t="s">
        <v>9</v>
      </c>
      <c r="B21">
        <v>184.441</v>
      </c>
      <c r="C21">
        <f>255-B21</f>
        <v>70.558999999999997</v>
      </c>
      <c r="D21">
        <v>213.125</v>
      </c>
      <c r="E21">
        <f>255-D21</f>
        <v>41.875</v>
      </c>
      <c r="F21">
        <f>C21-E21</f>
        <v>28.683999999999997</v>
      </c>
    </row>
    <row r="23" spans="1:6" x14ac:dyDescent="0.25">
      <c r="A23" t="s">
        <v>1</v>
      </c>
      <c r="B23" t="s">
        <v>10</v>
      </c>
      <c r="C23" t="s">
        <v>11</v>
      </c>
      <c r="D23" t="s">
        <v>4</v>
      </c>
      <c r="E23" t="s">
        <v>5</v>
      </c>
      <c r="F23" t="s">
        <v>12</v>
      </c>
    </row>
    <row r="24" spans="1:6" x14ac:dyDescent="0.25">
      <c r="A24" t="s">
        <v>7</v>
      </c>
      <c r="B24">
        <v>147.523</v>
      </c>
      <c r="C24">
        <f>255-B24</f>
        <v>107.477</v>
      </c>
      <c r="D24">
        <v>218.54300000000001</v>
      </c>
      <c r="E24">
        <f>255-D24</f>
        <v>36.456999999999994</v>
      </c>
      <c r="F24">
        <f>C24-E24</f>
        <v>71.02000000000001</v>
      </c>
    </row>
    <row r="25" spans="1:6" x14ac:dyDescent="0.25">
      <c r="A25" t="s">
        <v>8</v>
      </c>
      <c r="B25">
        <v>158.28899999999999</v>
      </c>
      <c r="C25">
        <f>255-B25</f>
        <v>96.711000000000013</v>
      </c>
      <c r="D25">
        <v>219.12100000000001</v>
      </c>
      <c r="E25">
        <f>255-D25</f>
        <v>35.878999999999991</v>
      </c>
      <c r="F25">
        <f>C25-E25</f>
        <v>60.832000000000022</v>
      </c>
    </row>
    <row r="26" spans="1:6" x14ac:dyDescent="0.25">
      <c r="A26" t="s">
        <v>9</v>
      </c>
      <c r="B26">
        <v>165.57599999999999</v>
      </c>
      <c r="C26">
        <f>255-B26</f>
        <v>89.424000000000007</v>
      </c>
      <c r="D26">
        <v>218.27199999999999</v>
      </c>
      <c r="E26">
        <f>255-D26</f>
        <v>36.728000000000009</v>
      </c>
      <c r="F26">
        <f>C26-E26</f>
        <v>52.695999999999998</v>
      </c>
    </row>
    <row r="28" spans="1:6" x14ac:dyDescent="0.25">
      <c r="A28" t="s">
        <v>1</v>
      </c>
      <c r="B28" t="s">
        <v>13</v>
      </c>
      <c r="C28" t="s">
        <v>14</v>
      </c>
    </row>
    <row r="29" spans="1:6" x14ac:dyDescent="0.25">
      <c r="A29" t="s">
        <v>7</v>
      </c>
      <c r="B29">
        <f>F19/F24</f>
        <v>1.0019290340749085</v>
      </c>
      <c r="C29">
        <v>1</v>
      </c>
    </row>
    <row r="30" spans="1:6" x14ac:dyDescent="0.25">
      <c r="A30" t="s">
        <v>8</v>
      </c>
      <c r="B30">
        <f>F20/F25</f>
        <v>0.41072133087848506</v>
      </c>
      <c r="C30">
        <f>B30/B29</f>
        <v>0.40993056085824314</v>
      </c>
    </row>
    <row r="31" spans="1:6" x14ac:dyDescent="0.25">
      <c r="A31" t="s">
        <v>9</v>
      </c>
      <c r="B31">
        <f>F21/F26</f>
        <v>0.54432974039775317</v>
      </c>
      <c r="C31">
        <f>B31/B29</f>
        <v>0.54328173142555802</v>
      </c>
    </row>
    <row r="33" spans="1:6" x14ac:dyDescent="0.25">
      <c r="C33" s="1" t="s">
        <v>16</v>
      </c>
    </row>
    <row r="34" spans="1:6" x14ac:dyDescent="0.25">
      <c r="A34" t="s">
        <v>1</v>
      </c>
      <c r="B34" t="s">
        <v>2</v>
      </c>
      <c r="C34" t="s">
        <v>3</v>
      </c>
      <c r="D34" t="s">
        <v>4</v>
      </c>
      <c r="E34" t="s">
        <v>5</v>
      </c>
      <c r="F34" t="s">
        <v>6</v>
      </c>
    </row>
    <row r="35" spans="1:6" x14ac:dyDescent="0.25">
      <c r="A35" t="s">
        <v>7</v>
      </c>
      <c r="B35">
        <v>145.61699999999999</v>
      </c>
      <c r="C35">
        <f>255-B35</f>
        <v>109.38300000000001</v>
      </c>
      <c r="D35">
        <v>212.04</v>
      </c>
      <c r="E35">
        <f>255-D35</f>
        <v>42.960000000000008</v>
      </c>
      <c r="F35">
        <f>C35-E35</f>
        <v>66.423000000000002</v>
      </c>
    </row>
    <row r="36" spans="1:6" x14ac:dyDescent="0.25">
      <c r="A36" t="s">
        <v>8</v>
      </c>
      <c r="B36">
        <v>187.041</v>
      </c>
      <c r="C36">
        <f>255-B36</f>
        <v>67.959000000000003</v>
      </c>
      <c r="D36">
        <v>213.821</v>
      </c>
      <c r="E36">
        <f>255-D36</f>
        <v>41.179000000000002</v>
      </c>
      <c r="F36">
        <f>C36-E36</f>
        <v>26.78</v>
      </c>
    </row>
    <row r="37" spans="1:6" x14ac:dyDescent="0.25">
      <c r="A37" t="s">
        <v>9</v>
      </c>
      <c r="B37">
        <v>182.48</v>
      </c>
      <c r="C37">
        <f>255-B37</f>
        <v>72.52000000000001</v>
      </c>
      <c r="D37">
        <v>213.714</v>
      </c>
      <c r="E37">
        <f>255-D37</f>
        <v>41.286000000000001</v>
      </c>
      <c r="F37">
        <f>C37-E37</f>
        <v>31.234000000000009</v>
      </c>
    </row>
    <row r="39" spans="1:6" x14ac:dyDescent="0.25">
      <c r="A39" t="s">
        <v>1</v>
      </c>
      <c r="B39" t="s">
        <v>10</v>
      </c>
      <c r="C39" t="s">
        <v>11</v>
      </c>
      <c r="D39" t="s">
        <v>4</v>
      </c>
      <c r="E39" t="s">
        <v>5</v>
      </c>
      <c r="F39" t="s">
        <v>12</v>
      </c>
    </row>
    <row r="40" spans="1:6" x14ac:dyDescent="0.25">
      <c r="A40" t="s">
        <v>7</v>
      </c>
      <c r="B40">
        <v>147.523</v>
      </c>
      <c r="C40">
        <f>255-B40</f>
        <v>107.477</v>
      </c>
      <c r="D40">
        <v>218.54300000000001</v>
      </c>
      <c r="E40">
        <f>255-D40</f>
        <v>36.456999999999994</v>
      </c>
      <c r="F40">
        <f>C40-E40</f>
        <v>71.02000000000001</v>
      </c>
    </row>
    <row r="41" spans="1:6" x14ac:dyDescent="0.25">
      <c r="A41" t="s">
        <v>8</v>
      </c>
      <c r="B41">
        <v>158.28899999999999</v>
      </c>
      <c r="C41">
        <f>255-B41</f>
        <v>96.711000000000013</v>
      </c>
      <c r="D41">
        <v>219.12100000000001</v>
      </c>
      <c r="E41">
        <f>255-D41</f>
        <v>35.878999999999991</v>
      </c>
      <c r="F41">
        <f>C41-E41</f>
        <v>60.832000000000022</v>
      </c>
    </row>
    <row r="42" spans="1:6" x14ac:dyDescent="0.25">
      <c r="A42" t="s">
        <v>9</v>
      </c>
      <c r="B42">
        <v>165.57599999999999</v>
      </c>
      <c r="C42">
        <f>255-B42</f>
        <v>89.424000000000007</v>
      </c>
      <c r="D42">
        <v>218.27199999999999</v>
      </c>
      <c r="E42">
        <f>255-D42</f>
        <v>36.728000000000009</v>
      </c>
      <c r="F42">
        <f>C42-E42</f>
        <v>52.695999999999998</v>
      </c>
    </row>
    <row r="44" spans="1:6" x14ac:dyDescent="0.25">
      <c r="A44" t="s">
        <v>1</v>
      </c>
      <c r="B44" t="s">
        <v>13</v>
      </c>
      <c r="C44" t="s">
        <v>14</v>
      </c>
    </row>
    <row r="45" spans="1:6" x14ac:dyDescent="0.25">
      <c r="A45" t="s">
        <v>7</v>
      </c>
      <c r="B45">
        <f>F35/F40</f>
        <v>0.93527175443537025</v>
      </c>
      <c r="C45">
        <v>1</v>
      </c>
    </row>
    <row r="46" spans="1:6" x14ac:dyDescent="0.25">
      <c r="A46" t="s">
        <v>8</v>
      </c>
      <c r="B46">
        <f>F36/F41</f>
        <v>0.44022882693319293</v>
      </c>
      <c r="C46">
        <f>B46/B45</f>
        <v>0.47069616381065843</v>
      </c>
    </row>
    <row r="47" spans="1:6" x14ac:dyDescent="0.25">
      <c r="A47" t="s">
        <v>9</v>
      </c>
      <c r="B47">
        <f>F37/F42</f>
        <v>0.59272051009564308</v>
      </c>
      <c r="C47">
        <f>B47/B45</f>
        <v>0.63374148453084889</v>
      </c>
    </row>
    <row r="49" spans="1:8" x14ac:dyDescent="0.25">
      <c r="B49" s="1" t="s">
        <v>0</v>
      </c>
      <c r="C49" s="1" t="s">
        <v>15</v>
      </c>
      <c r="D49" s="1" t="s">
        <v>16</v>
      </c>
      <c r="E49" s="1" t="s">
        <v>17</v>
      </c>
      <c r="F49" s="1" t="s">
        <v>18</v>
      </c>
      <c r="G49" s="1" t="s">
        <v>19</v>
      </c>
      <c r="H49" s="1" t="s">
        <v>20</v>
      </c>
    </row>
    <row r="50" spans="1:8" x14ac:dyDescent="0.25">
      <c r="A50" t="s">
        <v>7</v>
      </c>
      <c r="B50">
        <v>1</v>
      </c>
      <c r="C50">
        <v>1</v>
      </c>
      <c r="D50">
        <v>1</v>
      </c>
      <c r="E50">
        <f>AVERAGE(B50:D50)</f>
        <v>1</v>
      </c>
      <c r="F50">
        <f>STDEV(B50:D50)</f>
        <v>0</v>
      </c>
      <c r="G50">
        <f>F50/SQRT(3)</f>
        <v>0</v>
      </c>
    </row>
    <row r="51" spans="1:8" x14ac:dyDescent="0.25">
      <c r="A51" t="s">
        <v>8</v>
      </c>
      <c r="B51">
        <v>0.90908242225522573</v>
      </c>
      <c r="C51">
        <v>0.40993056085824314</v>
      </c>
      <c r="D51">
        <v>0.47069616381065843</v>
      </c>
      <c r="E51">
        <f>AVERAGE(B51:D51)</f>
        <v>0.59656971564137573</v>
      </c>
      <c r="F51">
        <f>STDEV(B51:D51)</f>
        <v>0.27234400759311433</v>
      </c>
      <c r="G51">
        <f>F51/SQRT(3)</f>
        <v>0.15723788609606607</v>
      </c>
      <c r="H51">
        <f>_xlfn.T.TEST(B50:D50,B51:D51,2,2)</f>
        <v>6.2259189715399635E-2</v>
      </c>
    </row>
    <row r="52" spans="1:8" x14ac:dyDescent="0.25">
      <c r="A52" t="s">
        <v>9</v>
      </c>
      <c r="B52">
        <v>0.90738157123340113</v>
      </c>
      <c r="C52">
        <v>0.54328173142555802</v>
      </c>
      <c r="D52">
        <v>0.63374148453084889</v>
      </c>
      <c r="E52">
        <f>AVERAGE(B52:D52)</f>
        <v>0.69480159572993605</v>
      </c>
      <c r="F52">
        <f>STDEV(B52:D52)</f>
        <v>0.189574329015713</v>
      </c>
      <c r="G52">
        <f>F52/SQRT(3)</f>
        <v>0.10945078988866459</v>
      </c>
      <c r="H52">
        <f>_xlfn.T.TEST(B50:D50,B52:D52,2,2)</f>
        <v>4.9389997404442436E-2</v>
      </c>
    </row>
    <row r="56" spans="1:8" x14ac:dyDescent="0.25">
      <c r="F56" t="s">
        <v>2</v>
      </c>
    </row>
    <row r="57" spans="1:8" x14ac:dyDescent="0.25">
      <c r="D57" s="2" t="s">
        <v>17</v>
      </c>
      <c r="E57" t="s">
        <v>7</v>
      </c>
      <c r="F57">
        <v>1</v>
      </c>
    </row>
    <row r="58" spans="1:8" x14ac:dyDescent="0.25">
      <c r="D58" s="2"/>
      <c r="E58" t="s">
        <v>8</v>
      </c>
      <c r="F58">
        <v>0.59656971564137573</v>
      </c>
    </row>
    <row r="59" spans="1:8" x14ac:dyDescent="0.25">
      <c r="D59" s="2"/>
      <c r="E59" t="s">
        <v>9</v>
      </c>
      <c r="F59">
        <v>0.69480159572993605</v>
      </c>
    </row>
    <row r="60" spans="1:8" x14ac:dyDescent="0.25">
      <c r="D60" s="2" t="s">
        <v>19</v>
      </c>
      <c r="E60" t="s">
        <v>7</v>
      </c>
      <c r="F60">
        <v>0</v>
      </c>
    </row>
    <row r="61" spans="1:8" x14ac:dyDescent="0.25">
      <c r="D61" s="2"/>
      <c r="E61" t="s">
        <v>8</v>
      </c>
      <c r="F61">
        <v>0.15723788609606607</v>
      </c>
    </row>
    <row r="62" spans="1:8" x14ac:dyDescent="0.25">
      <c r="D62" s="2"/>
      <c r="E62" t="s">
        <v>9</v>
      </c>
      <c r="F62">
        <v>0.10945078988866459</v>
      </c>
    </row>
  </sheetData>
  <mergeCells count="2">
    <mergeCell ref="D57:D59"/>
    <mergeCell ref="D60:D6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22382A8CC83C4288D62F6BDFE43C75" ma:contentTypeVersion="16" ma:contentTypeDescription="Create a new document." ma:contentTypeScope="" ma:versionID="566466a73dfe5ab4f82eaca462c3f206">
  <xsd:schema xmlns:xsd="http://www.w3.org/2001/XMLSchema" xmlns:xs="http://www.w3.org/2001/XMLSchema" xmlns:p="http://schemas.microsoft.com/office/2006/metadata/properties" xmlns:ns1="http://schemas.microsoft.com/sharepoint/v3" xmlns:ns3="09db1ff6-0e25-497f-8cbf-2c1210db6a9f" targetNamespace="http://schemas.microsoft.com/office/2006/metadata/properties" ma:root="true" ma:fieldsID="73e03c86be731cf2e5ea46c995586662" ns1:_="" ns3:_="">
    <xsd:import namespace="http://schemas.microsoft.com/sharepoint/v3"/>
    <xsd:import namespace="09db1ff6-0e25-497f-8cbf-2c1210db6a9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ObjectDetectorVersions" minOccurs="0"/>
                <xsd:element ref="ns3:_activity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db1ff6-0e25-497f-8cbf-2c1210db6a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activity xmlns="09db1ff6-0e25-497f-8cbf-2c1210db6a9f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A111CEE-28BB-4002-8EC3-54CFB0FDE8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9db1ff6-0e25-497f-8cbf-2c1210db6a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75C256-1735-4943-B19F-27EEB113FE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0A3F64-DB4B-446A-8413-34F390C82A29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09db1ff6-0e25-497f-8cbf-2c1210db6a9f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3F</vt:lpstr>
      <vt:lpstr>Figure 3H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Mohibi, Shakur J.</dc:creator>
  <cp:lastModifiedBy>Mohibi, Shakur J.</cp:lastModifiedBy>
  <dcterms:created xsi:type="dcterms:W3CDTF">2023-11-17T23:44:08Z</dcterms:created>
  <dcterms:modified xsi:type="dcterms:W3CDTF">2023-11-17T23:45:25Z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0x0101007A22382A8CC83C4288D62F6BDFE43C75</vt:lpwstr>
  </property>
</Properties>
</file>