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cdavis365-my.sharepoint.com/personal/smohibi_ucdavis_edu/Documents/Publications/FDX1 paper/Source data files for eLife/Revision/Figure 4 (Revised)/"/>
    </mc:Choice>
  </mc:AlternateContent>
  <bookViews>
    <workbookView xWindow="0" yWindow="0" windowWidth="28800" windowHeight="12300"/>
  </bookViews>
  <sheets>
    <sheet name="Figure 4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3" i="1" l="1"/>
  <c r="X43" i="1"/>
  <c r="Y43" i="1" s="1"/>
  <c r="W43" i="1"/>
  <c r="Q43" i="1"/>
  <c r="O43" i="1"/>
  <c r="P43" i="1" s="1"/>
  <c r="N43" i="1"/>
  <c r="H43" i="1"/>
  <c r="F43" i="1"/>
  <c r="G43" i="1" s="1"/>
  <c r="E43" i="1"/>
  <c r="Y42" i="1"/>
  <c r="X42" i="1"/>
  <c r="W42" i="1"/>
  <c r="O42" i="1"/>
  <c r="P42" i="1" s="1"/>
  <c r="N42" i="1"/>
  <c r="G42" i="1"/>
  <c r="F42" i="1"/>
  <c r="E42" i="1"/>
  <c r="W34" i="1"/>
  <c r="U34" i="1"/>
  <c r="X34" i="1" s="1"/>
  <c r="N34" i="1"/>
  <c r="O34" i="1" s="1"/>
  <c r="L34" i="1"/>
  <c r="F34" i="1"/>
  <c r="E34" i="1"/>
  <c r="C34" i="1"/>
  <c r="W33" i="1"/>
  <c r="U33" i="1"/>
  <c r="X33" i="1" s="1"/>
  <c r="N33" i="1"/>
  <c r="L33" i="1"/>
  <c r="O33" i="1" s="1"/>
  <c r="E33" i="1"/>
  <c r="F33" i="1" s="1"/>
  <c r="C33" i="1"/>
  <c r="X30" i="1"/>
  <c r="T38" i="1" s="1"/>
  <c r="W30" i="1"/>
  <c r="U30" i="1"/>
  <c r="N30" i="1"/>
  <c r="L30" i="1"/>
  <c r="O30" i="1" s="1"/>
  <c r="E30" i="1"/>
  <c r="C30" i="1"/>
  <c r="F30" i="1" s="1"/>
  <c r="B38" i="1" s="1"/>
  <c r="W29" i="1"/>
  <c r="X29" i="1" s="1"/>
  <c r="T37" i="1" s="1"/>
  <c r="U29" i="1"/>
  <c r="O29" i="1"/>
  <c r="K37" i="1" s="1"/>
  <c r="N29" i="1"/>
  <c r="L29" i="1"/>
  <c r="E29" i="1"/>
  <c r="C29" i="1"/>
  <c r="F29" i="1" s="1"/>
  <c r="W21" i="1"/>
  <c r="U21" i="1"/>
  <c r="X21" i="1" s="1"/>
  <c r="N21" i="1"/>
  <c r="L21" i="1"/>
  <c r="O21" i="1" s="1"/>
  <c r="E21" i="1"/>
  <c r="F21" i="1" s="1"/>
  <c r="C21" i="1"/>
  <c r="X20" i="1"/>
  <c r="W20" i="1"/>
  <c r="U20" i="1"/>
  <c r="N20" i="1"/>
  <c r="L20" i="1"/>
  <c r="O20" i="1" s="1"/>
  <c r="E20" i="1"/>
  <c r="C20" i="1"/>
  <c r="F20" i="1" s="1"/>
  <c r="W17" i="1"/>
  <c r="X17" i="1" s="1"/>
  <c r="T25" i="1" s="1"/>
  <c r="U17" i="1"/>
  <c r="O17" i="1"/>
  <c r="K25" i="1" s="1"/>
  <c r="L25" i="1" s="1"/>
  <c r="N17" i="1"/>
  <c r="L17" i="1"/>
  <c r="E17" i="1"/>
  <c r="C17" i="1"/>
  <c r="F17" i="1" s="1"/>
  <c r="W16" i="1"/>
  <c r="U16" i="1"/>
  <c r="X16" i="1" s="1"/>
  <c r="T24" i="1" s="1"/>
  <c r="N16" i="1"/>
  <c r="O16" i="1" s="1"/>
  <c r="K24" i="1" s="1"/>
  <c r="L16" i="1"/>
  <c r="F16" i="1"/>
  <c r="E16" i="1"/>
  <c r="C16" i="1"/>
  <c r="X8" i="1"/>
  <c r="W8" i="1"/>
  <c r="U8" i="1"/>
  <c r="N8" i="1"/>
  <c r="L8" i="1"/>
  <c r="O8" i="1" s="1"/>
  <c r="E8" i="1"/>
  <c r="C8" i="1"/>
  <c r="F8" i="1" s="1"/>
  <c r="W7" i="1"/>
  <c r="X7" i="1" s="1"/>
  <c r="U7" i="1"/>
  <c r="O7" i="1"/>
  <c r="N7" i="1"/>
  <c r="L7" i="1"/>
  <c r="E7" i="1"/>
  <c r="C7" i="1"/>
  <c r="F7" i="1" s="1"/>
  <c r="W4" i="1"/>
  <c r="U4" i="1"/>
  <c r="X4" i="1" s="1"/>
  <c r="T12" i="1" s="1"/>
  <c r="N4" i="1"/>
  <c r="O4" i="1" s="1"/>
  <c r="K12" i="1" s="1"/>
  <c r="L4" i="1"/>
  <c r="F4" i="1"/>
  <c r="B12" i="1" s="1"/>
  <c r="E4" i="1"/>
  <c r="C4" i="1"/>
  <c r="W3" i="1"/>
  <c r="U3" i="1"/>
  <c r="X3" i="1" s="1"/>
  <c r="T11" i="1" s="1"/>
  <c r="N3" i="1"/>
  <c r="L3" i="1"/>
  <c r="O3" i="1" s="1"/>
  <c r="K11" i="1" s="1"/>
  <c r="E3" i="1"/>
  <c r="F3" i="1" s="1"/>
  <c r="B11" i="1" s="1"/>
  <c r="C3" i="1"/>
  <c r="B24" i="1" l="1"/>
  <c r="L12" i="1"/>
  <c r="B25" i="1"/>
  <c r="U12" i="1"/>
  <c r="K38" i="1"/>
  <c r="L38" i="1" s="1"/>
  <c r="U38" i="1"/>
  <c r="B37" i="1"/>
  <c r="C38" i="1" s="1"/>
  <c r="C12" i="1"/>
  <c r="U25" i="1"/>
  <c r="C25" i="1" l="1"/>
</calcChain>
</file>

<file path=xl/sharedStrings.xml><?xml version="1.0" encoding="utf-8"?>
<sst xmlns="http://schemas.openxmlformats.org/spreadsheetml/2006/main" count="234" uniqueCount="43">
  <si>
    <t>HCT116-SREBP1-1</t>
  </si>
  <si>
    <t>HCT116-SREBP2-1</t>
  </si>
  <si>
    <t>HCT116-MVD-1</t>
  </si>
  <si>
    <t xml:space="preserve">Lane (Sample) </t>
  </si>
  <si>
    <t>SREBP1-mature</t>
  </si>
  <si>
    <t>Inverted SREBP1-mature</t>
  </si>
  <si>
    <t>Background</t>
  </si>
  <si>
    <t>InvertedBackground</t>
  </si>
  <si>
    <t>Net SREBP1-mature</t>
  </si>
  <si>
    <t>SREBP2-mature</t>
  </si>
  <si>
    <t>Inverted SREBP2-mature</t>
  </si>
  <si>
    <t>Net SREBP2-mature</t>
  </si>
  <si>
    <t>MVD</t>
  </si>
  <si>
    <t>Inverted MVD</t>
  </si>
  <si>
    <t>Inverted Background</t>
  </si>
  <si>
    <t>Net MVD</t>
  </si>
  <si>
    <t>HCT116-WT#2</t>
  </si>
  <si>
    <t>HCT116-FDX1-KO#18</t>
  </si>
  <si>
    <t>SREBP1-precursor</t>
  </si>
  <si>
    <t>Inverted SREBP1-precursor</t>
  </si>
  <si>
    <t>Net SREBP1-precursor</t>
  </si>
  <si>
    <t>SREBP2-precursor</t>
  </si>
  <si>
    <t>Inverted SREBP2-precursor</t>
  </si>
  <si>
    <t>Net SREBP2-precursor</t>
  </si>
  <si>
    <t>GAPDH</t>
  </si>
  <si>
    <t>Inverted GAPDH</t>
  </si>
  <si>
    <t>Net GAPDH</t>
  </si>
  <si>
    <t>Ratio</t>
  </si>
  <si>
    <t>Normalize to 1</t>
  </si>
  <si>
    <t>HCT116-SREBP1-2</t>
  </si>
  <si>
    <t>HCT116-SREBP2-2</t>
  </si>
  <si>
    <t>HCT116-MVD-2</t>
  </si>
  <si>
    <t>HCT116-SREBP1-3</t>
  </si>
  <si>
    <t>HCT116-SREBP2-3</t>
  </si>
  <si>
    <t>HCT116-MVD-3</t>
  </si>
  <si>
    <t>Average</t>
  </si>
  <si>
    <t>SD</t>
  </si>
  <si>
    <t>SEM</t>
  </si>
  <si>
    <t>p-value</t>
  </si>
  <si>
    <t>SREBP1</t>
  </si>
  <si>
    <t>SREBP2</t>
  </si>
  <si>
    <t>WT#2</t>
  </si>
  <si>
    <t>FDX1-KO#18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</si>
</sst>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4B-C'!$J$49</c:f>
              <c:strCache>
                <c:ptCount val="1"/>
                <c:pt idx="0">
                  <c:v>WT#2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4B-C'!$K$51:$M$51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'[1]Figure 4B-C'!$K$51:$M$51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4B-C'!$K$48:$M$48</c:f>
              <c:strCache>
                <c:ptCount val="3"/>
                <c:pt idx="0">
                  <c:v>SREBP1</c:v>
                </c:pt>
                <c:pt idx="1">
                  <c:v>SREBP2</c:v>
                </c:pt>
                <c:pt idx="2">
                  <c:v>MVD</c:v>
                </c:pt>
              </c:strCache>
            </c:strRef>
          </c:cat>
          <c:val>
            <c:numRef>
              <c:f>'[1]Figure 4B-C'!$K$49:$M$49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E-407C-8DAB-642CDC76A885}"/>
            </c:ext>
          </c:extLst>
        </c:ser>
        <c:ser>
          <c:idx val="1"/>
          <c:order val="1"/>
          <c:tx>
            <c:strRef>
              <c:f>'[1]Figure 4B-C'!$J$50</c:f>
              <c:strCache>
                <c:ptCount val="1"/>
                <c:pt idx="0">
                  <c:v>FDX1-KO#18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4B-C'!$K$52:$M$52</c:f>
                <c:numCache>
                  <c:formatCode>General</c:formatCode>
                  <c:ptCount val="3"/>
                  <c:pt idx="0">
                    <c:v>0.22002586262747359</c:v>
                  </c:pt>
                  <c:pt idx="1">
                    <c:v>0.21793411351904127</c:v>
                  </c:pt>
                  <c:pt idx="2">
                    <c:v>3.5700054895721256E-2</c:v>
                  </c:pt>
                </c:numCache>
              </c:numRef>
            </c:plus>
            <c:minus>
              <c:numRef>
                <c:f>'[1]Figure 4B-C'!$K$52:$M$52</c:f>
                <c:numCache>
                  <c:formatCode>General</c:formatCode>
                  <c:ptCount val="3"/>
                  <c:pt idx="0">
                    <c:v>0.22002586262747359</c:v>
                  </c:pt>
                  <c:pt idx="1">
                    <c:v>0.21793411351904127</c:v>
                  </c:pt>
                  <c:pt idx="2">
                    <c:v>3.5700054895721256E-2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4B-C'!$K$48:$M$48</c:f>
              <c:strCache>
                <c:ptCount val="3"/>
                <c:pt idx="0">
                  <c:v>SREBP1</c:v>
                </c:pt>
                <c:pt idx="1">
                  <c:v>SREBP2</c:v>
                </c:pt>
                <c:pt idx="2">
                  <c:v>MVD</c:v>
                </c:pt>
              </c:strCache>
            </c:strRef>
          </c:cat>
          <c:val>
            <c:numRef>
              <c:f>'[1]Figure 4B-C'!$K$50:$M$50</c:f>
              <c:numCache>
                <c:formatCode>General</c:formatCode>
                <c:ptCount val="3"/>
                <c:pt idx="0">
                  <c:v>1.7151481156175341</c:v>
                </c:pt>
                <c:pt idx="1">
                  <c:v>1.668336454956858</c:v>
                </c:pt>
                <c:pt idx="2">
                  <c:v>1.3388502616975961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E-407C-8DAB-642CDC76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3"/>
        <c:axId val="2036020847"/>
        <c:axId val="2036018351"/>
      </c:barChart>
      <c:catAx>
        <c:axId val="20360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018351"/>
        <c:crosses val="autoZero"/>
        <c:auto val="1"/>
        <c:lblAlgn val="ctr"/>
        <c:lblOffset val="100"/>
        <c:noMultiLvlLbl val="0"/>
      </c:catAx>
      <c:valAx>
        <c:axId val="20360183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0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338514930739111"/>
          <c:y val="0.14872630504520265"/>
          <c:w val="0.4766147888386055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547689</xdr:colOff>
      <xdr:row>43</xdr:row>
      <xdr:rowOff>176212</xdr:rowOff>
    </xdr:from>
    <xdr:to>
      <xdr:col>16</xdr:col>
      <xdr:colOff>200025</xdr:colOff>
      <xdr:row>58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mohibi_ucdavis_edu/Documents/Publications/FDX1%20paper/Revision%20for%20eLife/WB%20quantifications%20using%20ImageJ%20-%20Figure%203E,%203F%20and%204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G-H"/>
      <sheetName val="Figure 3E-F"/>
      <sheetName val="Figure 4B-C"/>
    </sheetNames>
    <sheetDataSet>
      <sheetData sheetId="0"/>
      <sheetData sheetId="1"/>
      <sheetData sheetId="2">
        <row r="48">
          <cell r="K48" t="str">
            <v>SREBP1</v>
          </cell>
          <cell r="L48" t="str">
            <v>SREBP2</v>
          </cell>
          <cell r="M48" t="str">
            <v>MVD</v>
          </cell>
        </row>
        <row r="49">
          <cell r="J49" t="str">
            <v>WT#2</v>
          </cell>
          <cell r="K49">
            <v>1</v>
          </cell>
          <cell r="L49">
            <v>1</v>
          </cell>
          <cell r="M49">
            <v>1</v>
          </cell>
        </row>
        <row r="50">
          <cell r="J50" t="str">
            <v>FDX1-KO#18</v>
          </cell>
          <cell r="K50">
            <v>1.7151481156175341</v>
          </cell>
          <cell r="L50">
            <v>1.668336454956858</v>
          </cell>
          <cell r="M50">
            <v>1.3388502616975961</v>
          </cell>
        </row>
        <row r="51">
          <cell r="K51">
            <v>0</v>
          </cell>
          <cell r="L51">
            <v>0</v>
          </cell>
          <cell r="M51">
            <v>0</v>
          </cell>
        </row>
        <row r="52">
          <cell r="K52">
            <v>0.22002586262747359</v>
          </cell>
          <cell r="L52">
            <v>0.21793411351904127</v>
          </cell>
          <cell r="M52">
            <v>3.5700054895721256E-2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topLeftCell="A19" workbookViewId="0">
      <selection activeCell="G36" sqref="G36"/>
    </sheetView>
  </sheetViews>
  <sheetFormatPr defaultRowHeight="15" x14ac:dyDescent="0.25"/>
  <sheetData>
    <row r="1" spans="1:24" x14ac:dyDescent="0.25">
      <c r="C1" s="1" t="s">
        <v>0</v>
      </c>
      <c r="L1" s="1" t="s">
        <v>1</v>
      </c>
      <c r="U1" s="1" t="s">
        <v>2</v>
      </c>
    </row>
    <row r="2" spans="1:24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J2" t="s">
        <v>3</v>
      </c>
      <c r="K2" t="s">
        <v>9</v>
      </c>
      <c r="L2" t="s">
        <v>10</v>
      </c>
      <c r="M2" t="s">
        <v>6</v>
      </c>
      <c r="N2" t="s">
        <v>7</v>
      </c>
      <c r="O2" t="s">
        <v>11</v>
      </c>
      <c r="S2" t="s">
        <v>3</v>
      </c>
      <c r="T2" t="s">
        <v>12</v>
      </c>
      <c r="U2" t="s">
        <v>13</v>
      </c>
      <c r="V2" t="s">
        <v>6</v>
      </c>
      <c r="W2" t="s">
        <v>14</v>
      </c>
      <c r="X2" t="s">
        <v>15</v>
      </c>
    </row>
    <row r="3" spans="1:24" x14ac:dyDescent="0.25">
      <c r="A3" t="s">
        <v>16</v>
      </c>
      <c r="B3">
        <v>145.809</v>
      </c>
      <c r="C3">
        <f>255-B3</f>
        <v>109.191</v>
      </c>
      <c r="D3">
        <v>211.01</v>
      </c>
      <c r="E3">
        <f>255-D3</f>
        <v>43.990000000000009</v>
      </c>
      <c r="F3">
        <f>C3-E3</f>
        <v>65.200999999999993</v>
      </c>
      <c r="J3" t="s">
        <v>16</v>
      </c>
      <c r="K3">
        <v>139.28700000000001</v>
      </c>
      <c r="L3">
        <f>255-K3</f>
        <v>115.71299999999999</v>
      </c>
      <c r="M3">
        <v>211.92699999999999</v>
      </c>
      <c r="N3">
        <f>255-M3</f>
        <v>43.073000000000008</v>
      </c>
      <c r="O3">
        <f>L3-N3</f>
        <v>72.639999999999986</v>
      </c>
      <c r="S3" t="s">
        <v>16</v>
      </c>
      <c r="T3">
        <v>158.73099999999999</v>
      </c>
      <c r="U3">
        <f>255-T3</f>
        <v>96.269000000000005</v>
      </c>
      <c r="V3">
        <v>212.83500000000001</v>
      </c>
      <c r="W3">
        <f>255-V3</f>
        <v>42.164999999999992</v>
      </c>
      <c r="X3">
        <f>U3-W3</f>
        <v>54.104000000000013</v>
      </c>
    </row>
    <row r="4" spans="1:24" x14ac:dyDescent="0.25">
      <c r="A4" t="s">
        <v>17</v>
      </c>
      <c r="B4">
        <v>124.14400000000001</v>
      </c>
      <c r="C4">
        <f>255-B4</f>
        <v>130.85599999999999</v>
      </c>
      <c r="D4">
        <v>213.09700000000001</v>
      </c>
      <c r="E4">
        <f>255-D4</f>
        <v>41.902999999999992</v>
      </c>
      <c r="F4">
        <f>C4-E4</f>
        <v>88.953000000000003</v>
      </c>
      <c r="J4" t="s">
        <v>17</v>
      </c>
      <c r="K4">
        <v>99.271000000000001</v>
      </c>
      <c r="L4">
        <f>255-K4</f>
        <v>155.72899999999998</v>
      </c>
      <c r="M4">
        <v>213.25299999999999</v>
      </c>
      <c r="N4">
        <f>255-M4</f>
        <v>41.747000000000014</v>
      </c>
      <c r="O4">
        <f>L4-N4</f>
        <v>113.98199999999997</v>
      </c>
      <c r="S4" t="s">
        <v>17</v>
      </c>
      <c r="T4">
        <v>139.13300000000001</v>
      </c>
      <c r="U4">
        <f>255-T4</f>
        <v>115.86699999999999</v>
      </c>
      <c r="V4">
        <v>212.57499999999999</v>
      </c>
      <c r="W4">
        <f>255-V4</f>
        <v>42.425000000000011</v>
      </c>
      <c r="X4">
        <f>U4-W4</f>
        <v>73.441999999999979</v>
      </c>
    </row>
    <row r="6" spans="1:24" x14ac:dyDescent="0.25">
      <c r="A6" t="s">
        <v>3</v>
      </c>
      <c r="B6" t="s">
        <v>18</v>
      </c>
      <c r="C6" t="s">
        <v>19</v>
      </c>
      <c r="D6" t="s">
        <v>6</v>
      </c>
      <c r="E6" t="s">
        <v>7</v>
      </c>
      <c r="F6" t="s">
        <v>20</v>
      </c>
      <c r="J6" t="s">
        <v>3</v>
      </c>
      <c r="K6" t="s">
        <v>21</v>
      </c>
      <c r="L6" t="s">
        <v>22</v>
      </c>
      <c r="M6" t="s">
        <v>6</v>
      </c>
      <c r="N6" t="s">
        <v>7</v>
      </c>
      <c r="O6" t="s">
        <v>23</v>
      </c>
      <c r="S6" t="s">
        <v>3</v>
      </c>
      <c r="T6" t="s">
        <v>24</v>
      </c>
      <c r="U6" t="s">
        <v>25</v>
      </c>
      <c r="V6" t="s">
        <v>6</v>
      </c>
      <c r="W6" t="s">
        <v>7</v>
      </c>
      <c r="X6" t="s">
        <v>26</v>
      </c>
    </row>
    <row r="7" spans="1:24" x14ac:dyDescent="0.25">
      <c r="A7" t="s">
        <v>16</v>
      </c>
      <c r="B7">
        <v>182.60300000000001</v>
      </c>
      <c r="C7">
        <f>255-B7</f>
        <v>72.396999999999991</v>
      </c>
      <c r="D7">
        <v>211.76599999999999</v>
      </c>
      <c r="E7">
        <f>255-D7</f>
        <v>43.234000000000009</v>
      </c>
      <c r="F7">
        <f>C7-E7</f>
        <v>29.162999999999982</v>
      </c>
      <c r="J7" t="s">
        <v>16</v>
      </c>
      <c r="K7">
        <v>191.858</v>
      </c>
      <c r="L7">
        <f>255-K7</f>
        <v>63.141999999999996</v>
      </c>
      <c r="M7">
        <v>213.43600000000001</v>
      </c>
      <c r="N7">
        <f>255-M7</f>
        <v>41.563999999999993</v>
      </c>
      <c r="O7">
        <f>L7-N7</f>
        <v>21.578000000000003</v>
      </c>
      <c r="S7" t="s">
        <v>16</v>
      </c>
      <c r="T7">
        <v>128.256</v>
      </c>
      <c r="U7">
        <f>255-T7</f>
        <v>126.744</v>
      </c>
      <c r="V7">
        <v>215</v>
      </c>
      <c r="W7">
        <f>255-V7</f>
        <v>40</v>
      </c>
      <c r="X7">
        <f>U7-W7</f>
        <v>86.744</v>
      </c>
    </row>
    <row r="8" spans="1:24" x14ac:dyDescent="0.25">
      <c r="A8" t="s">
        <v>17</v>
      </c>
      <c r="B8">
        <v>180.42599999999999</v>
      </c>
      <c r="C8">
        <f>255-B8</f>
        <v>74.574000000000012</v>
      </c>
      <c r="D8">
        <v>210.61099999999999</v>
      </c>
      <c r="E8">
        <f>255-D8</f>
        <v>44.38900000000001</v>
      </c>
      <c r="F8">
        <f>C8-E8</f>
        <v>30.185000000000002</v>
      </c>
      <c r="J8" t="s">
        <v>17</v>
      </c>
      <c r="K8">
        <v>196.99600000000001</v>
      </c>
      <c r="L8">
        <f>255-K8</f>
        <v>58.003999999999991</v>
      </c>
      <c r="M8">
        <v>213.738</v>
      </c>
      <c r="N8">
        <f>255-M8</f>
        <v>41.262</v>
      </c>
      <c r="O8">
        <f>L8-N8</f>
        <v>16.74199999999999</v>
      </c>
      <c r="S8" t="s">
        <v>17</v>
      </c>
      <c r="T8">
        <v>126.372</v>
      </c>
      <c r="U8">
        <f>255-T8</f>
        <v>128.62799999999999</v>
      </c>
      <c r="V8">
        <v>214.98</v>
      </c>
      <c r="W8">
        <f>255-V8</f>
        <v>40.02000000000001</v>
      </c>
      <c r="X8">
        <f>U8-W8</f>
        <v>88.607999999999976</v>
      </c>
    </row>
    <row r="10" spans="1:24" x14ac:dyDescent="0.25">
      <c r="A10" t="s">
        <v>3</v>
      </c>
      <c r="B10" t="s">
        <v>27</v>
      </c>
      <c r="C10" t="s">
        <v>28</v>
      </c>
      <c r="J10" t="s">
        <v>3</v>
      </c>
      <c r="K10" t="s">
        <v>27</v>
      </c>
      <c r="L10" t="s">
        <v>28</v>
      </c>
      <c r="S10" t="s">
        <v>3</v>
      </c>
      <c r="T10" t="s">
        <v>27</v>
      </c>
      <c r="U10" t="s">
        <v>28</v>
      </c>
    </row>
    <row r="11" spans="1:24" x14ac:dyDescent="0.25">
      <c r="A11" t="s">
        <v>16</v>
      </c>
      <c r="B11">
        <f>F3/F7</f>
        <v>2.2357439220930644</v>
      </c>
      <c r="C11">
        <v>1</v>
      </c>
      <c r="J11" t="s">
        <v>16</v>
      </c>
      <c r="K11">
        <f>O3/O7</f>
        <v>3.3663916952451558</v>
      </c>
      <c r="L11">
        <v>1</v>
      </c>
      <c r="S11" t="s">
        <v>16</v>
      </c>
      <c r="T11">
        <f>X3/X7</f>
        <v>0.62372037259061164</v>
      </c>
      <c r="U11">
        <v>1</v>
      </c>
    </row>
    <row r="12" spans="1:24" x14ac:dyDescent="0.25">
      <c r="A12" t="s">
        <v>17</v>
      </c>
      <c r="B12">
        <f>F4/F8</f>
        <v>2.9469272817624645</v>
      </c>
      <c r="C12">
        <f>B12/B11</f>
        <v>1.3180969665808608</v>
      </c>
      <c r="J12" t="s">
        <v>17</v>
      </c>
      <c r="K12">
        <f>O4/O8</f>
        <v>6.8081471747700419</v>
      </c>
      <c r="L12">
        <f>K12/K11</f>
        <v>2.0223871109194387</v>
      </c>
      <c r="S12" t="s">
        <v>17</v>
      </c>
      <c r="T12">
        <f>X4/X8</f>
        <v>0.82884163958107615</v>
      </c>
      <c r="U12">
        <f>T12/T11</f>
        <v>1.3288673514679292</v>
      </c>
    </row>
    <row r="14" spans="1:24" x14ac:dyDescent="0.25">
      <c r="C14" s="1" t="s">
        <v>29</v>
      </c>
      <c r="L14" s="1" t="s">
        <v>30</v>
      </c>
      <c r="U14" s="1" t="s">
        <v>31</v>
      </c>
    </row>
    <row r="15" spans="1:24" x14ac:dyDescent="0.25">
      <c r="A15" t="s">
        <v>3</v>
      </c>
      <c r="B15" t="s">
        <v>4</v>
      </c>
      <c r="C15" t="s">
        <v>5</v>
      </c>
      <c r="D15" t="s">
        <v>6</v>
      </c>
      <c r="E15" t="s">
        <v>7</v>
      </c>
      <c r="F15" t="s">
        <v>8</v>
      </c>
      <c r="J15" t="s">
        <v>3</v>
      </c>
      <c r="K15" t="s">
        <v>9</v>
      </c>
      <c r="L15" t="s">
        <v>10</v>
      </c>
      <c r="M15" t="s">
        <v>6</v>
      </c>
      <c r="N15" t="s">
        <v>7</v>
      </c>
      <c r="O15" t="s">
        <v>11</v>
      </c>
      <c r="S15" t="s">
        <v>3</v>
      </c>
      <c r="T15" t="s">
        <v>12</v>
      </c>
      <c r="U15" t="s">
        <v>13</v>
      </c>
      <c r="V15" t="s">
        <v>6</v>
      </c>
      <c r="W15" t="s">
        <v>14</v>
      </c>
      <c r="X15" t="s">
        <v>15</v>
      </c>
    </row>
    <row r="16" spans="1:24" x14ac:dyDescent="0.25">
      <c r="A16" t="s">
        <v>16</v>
      </c>
      <c r="B16">
        <v>177.416</v>
      </c>
      <c r="C16">
        <f>255-B16</f>
        <v>77.584000000000003</v>
      </c>
      <c r="D16">
        <v>201.69800000000001</v>
      </c>
      <c r="E16">
        <f>255-D16</f>
        <v>53.301999999999992</v>
      </c>
      <c r="F16">
        <f>C16-E16</f>
        <v>24.282000000000011</v>
      </c>
      <c r="J16" t="s">
        <v>16</v>
      </c>
      <c r="K16">
        <v>141.84399999999999</v>
      </c>
      <c r="L16">
        <f>255-K16</f>
        <v>113.15600000000001</v>
      </c>
      <c r="M16">
        <v>212.13900000000001</v>
      </c>
      <c r="N16">
        <f>255-M16</f>
        <v>42.86099999999999</v>
      </c>
      <c r="O16">
        <f>L16-N16</f>
        <v>70.295000000000016</v>
      </c>
      <c r="S16" t="s">
        <v>16</v>
      </c>
      <c r="T16">
        <v>173.09399999999999</v>
      </c>
      <c r="U16">
        <f>255-T16</f>
        <v>81.906000000000006</v>
      </c>
      <c r="V16">
        <v>208.86</v>
      </c>
      <c r="W16">
        <f>255-V16</f>
        <v>46.139999999999986</v>
      </c>
      <c r="X16">
        <f>U16-W16</f>
        <v>35.76600000000002</v>
      </c>
    </row>
    <row r="17" spans="1:24" x14ac:dyDescent="0.25">
      <c r="A17" t="s">
        <v>17</v>
      </c>
      <c r="B17">
        <v>148.136</v>
      </c>
      <c r="C17">
        <f>255-B17</f>
        <v>106.864</v>
      </c>
      <c r="D17">
        <v>195.202</v>
      </c>
      <c r="E17">
        <f>255-D17</f>
        <v>59.798000000000002</v>
      </c>
      <c r="F17">
        <f>C17-E17</f>
        <v>47.066000000000003</v>
      </c>
      <c r="J17" t="s">
        <v>17</v>
      </c>
      <c r="K17">
        <v>106.172</v>
      </c>
      <c r="L17">
        <f>255-K17</f>
        <v>148.828</v>
      </c>
      <c r="M17">
        <v>211.321</v>
      </c>
      <c r="N17">
        <f>255-M17</f>
        <v>43.679000000000002</v>
      </c>
      <c r="O17">
        <f>L17-N17</f>
        <v>105.149</v>
      </c>
      <c r="S17" t="s">
        <v>17</v>
      </c>
      <c r="T17">
        <v>157.21</v>
      </c>
      <c r="U17">
        <f>255-T17</f>
        <v>97.789999999999992</v>
      </c>
      <c r="V17">
        <v>208.81700000000001</v>
      </c>
      <c r="W17">
        <f>255-V17</f>
        <v>46.182999999999993</v>
      </c>
      <c r="X17">
        <f>U17-W17</f>
        <v>51.606999999999999</v>
      </c>
    </row>
    <row r="19" spans="1:24" x14ac:dyDescent="0.25">
      <c r="A19" t="s">
        <v>3</v>
      </c>
      <c r="B19" t="s">
        <v>18</v>
      </c>
      <c r="C19" t="s">
        <v>19</v>
      </c>
      <c r="D19" t="s">
        <v>6</v>
      </c>
      <c r="E19" t="s">
        <v>7</v>
      </c>
      <c r="F19" t="s">
        <v>20</v>
      </c>
      <c r="J19" t="s">
        <v>3</v>
      </c>
      <c r="K19" t="s">
        <v>21</v>
      </c>
      <c r="L19" t="s">
        <v>22</v>
      </c>
      <c r="M19" t="s">
        <v>6</v>
      </c>
      <c r="N19" t="s">
        <v>7</v>
      </c>
      <c r="O19" t="s">
        <v>23</v>
      </c>
      <c r="S19" t="s">
        <v>3</v>
      </c>
      <c r="T19" t="s">
        <v>24</v>
      </c>
      <c r="U19" t="s">
        <v>25</v>
      </c>
      <c r="V19" t="s">
        <v>6</v>
      </c>
      <c r="W19" t="s">
        <v>7</v>
      </c>
      <c r="X19" t="s">
        <v>26</v>
      </c>
    </row>
    <row r="20" spans="1:24" x14ac:dyDescent="0.25">
      <c r="A20" t="s">
        <v>16</v>
      </c>
      <c r="B20">
        <v>119.32299999999999</v>
      </c>
      <c r="C20">
        <f>255-B20</f>
        <v>135.67700000000002</v>
      </c>
      <c r="D20">
        <v>192.06899999999999</v>
      </c>
      <c r="E20">
        <f>255-D20</f>
        <v>62.931000000000012</v>
      </c>
      <c r="F20">
        <f>C20-E20</f>
        <v>72.746000000000009</v>
      </c>
      <c r="J20" t="s">
        <v>16</v>
      </c>
      <c r="K20">
        <v>206.18899999999999</v>
      </c>
      <c r="L20">
        <f>255-K20</f>
        <v>48.811000000000007</v>
      </c>
      <c r="M20">
        <v>212.05600000000001</v>
      </c>
      <c r="N20">
        <f>255-M20</f>
        <v>42.943999999999988</v>
      </c>
      <c r="O20">
        <f>L20-N20</f>
        <v>5.8670000000000186</v>
      </c>
      <c r="S20" t="s">
        <v>16</v>
      </c>
      <c r="T20">
        <v>146.20099999999999</v>
      </c>
      <c r="U20">
        <f>255-T20</f>
        <v>108.79900000000001</v>
      </c>
      <c r="V20">
        <v>215</v>
      </c>
      <c r="W20">
        <f>255-V20</f>
        <v>40</v>
      </c>
      <c r="X20">
        <f>U20-W20</f>
        <v>68.799000000000007</v>
      </c>
    </row>
    <row r="21" spans="1:24" x14ac:dyDescent="0.25">
      <c r="A21" t="s">
        <v>17</v>
      </c>
      <c r="B21">
        <v>114.087</v>
      </c>
      <c r="C21">
        <f>255-B21</f>
        <v>140.91300000000001</v>
      </c>
      <c r="D21">
        <v>194.69</v>
      </c>
      <c r="E21">
        <f>255-D21</f>
        <v>60.31</v>
      </c>
      <c r="F21">
        <f>C21-E21</f>
        <v>80.603000000000009</v>
      </c>
      <c r="J21" t="s">
        <v>17</v>
      </c>
      <c r="K21">
        <v>203.94200000000001</v>
      </c>
      <c r="L21">
        <f>255-K21</f>
        <v>51.057999999999993</v>
      </c>
      <c r="M21">
        <v>210.846</v>
      </c>
      <c r="N21">
        <f>255-M21</f>
        <v>44.153999999999996</v>
      </c>
      <c r="O21">
        <f>L21-N21</f>
        <v>6.9039999999999964</v>
      </c>
      <c r="S21" t="s">
        <v>17</v>
      </c>
      <c r="T21">
        <v>137.60300000000001</v>
      </c>
      <c r="U21">
        <f>255-T21</f>
        <v>117.39699999999999</v>
      </c>
      <c r="V21">
        <v>215</v>
      </c>
      <c r="W21">
        <f>255-V21</f>
        <v>40</v>
      </c>
      <c r="X21">
        <f>U21-W21</f>
        <v>77.396999999999991</v>
      </c>
    </row>
    <row r="23" spans="1:24" x14ac:dyDescent="0.25">
      <c r="A23" t="s">
        <v>3</v>
      </c>
      <c r="B23" t="s">
        <v>27</v>
      </c>
      <c r="C23" t="s">
        <v>28</v>
      </c>
      <c r="J23" t="s">
        <v>3</v>
      </c>
      <c r="K23" t="s">
        <v>27</v>
      </c>
      <c r="L23" t="s">
        <v>28</v>
      </c>
      <c r="S23" t="s">
        <v>3</v>
      </c>
      <c r="T23" t="s">
        <v>27</v>
      </c>
      <c r="U23" t="s">
        <v>28</v>
      </c>
    </row>
    <row r="24" spans="1:24" x14ac:dyDescent="0.25">
      <c r="A24" t="s">
        <v>16</v>
      </c>
      <c r="B24">
        <f>F16/F20</f>
        <v>0.33379154867621597</v>
      </c>
      <c r="C24">
        <v>1</v>
      </c>
      <c r="J24" t="s">
        <v>16</v>
      </c>
      <c r="K24">
        <f>O16/O20</f>
        <v>11.981421510141434</v>
      </c>
      <c r="L24">
        <v>1</v>
      </c>
      <c r="S24" t="s">
        <v>16</v>
      </c>
      <c r="T24">
        <f>X16/X20</f>
        <v>0.51986220729952493</v>
      </c>
      <c r="U24">
        <v>1</v>
      </c>
    </row>
    <row r="25" spans="1:24" x14ac:dyDescent="0.25">
      <c r="A25" t="s">
        <v>17</v>
      </c>
      <c r="B25">
        <f>F17/F21</f>
        <v>0.58392367529744549</v>
      </c>
      <c r="C25">
        <f>B25/B24</f>
        <v>1.7493662665014396</v>
      </c>
      <c r="J25" t="s">
        <v>17</v>
      </c>
      <c r="K25">
        <f>O17/O21</f>
        <v>15.230156431054469</v>
      </c>
      <c r="L25">
        <f>K25/K24</f>
        <v>1.2711477029802523</v>
      </c>
      <c r="S25" t="s">
        <v>17</v>
      </c>
      <c r="T25">
        <f>X17/X21</f>
        <v>0.66678295024354961</v>
      </c>
      <c r="U25">
        <f>T25/T24</f>
        <v>1.282614779226247</v>
      </c>
    </row>
    <row r="27" spans="1:24" x14ac:dyDescent="0.25">
      <c r="C27" s="1" t="s">
        <v>32</v>
      </c>
      <c r="L27" s="1" t="s">
        <v>33</v>
      </c>
      <c r="U27" s="1" t="s">
        <v>34</v>
      </c>
    </row>
    <row r="28" spans="1:24" x14ac:dyDescent="0.25">
      <c r="A28" t="s">
        <v>3</v>
      </c>
      <c r="B28" t="s">
        <v>4</v>
      </c>
      <c r="C28" t="s">
        <v>5</v>
      </c>
      <c r="D28" t="s">
        <v>6</v>
      </c>
      <c r="E28" t="s">
        <v>7</v>
      </c>
      <c r="F28" t="s">
        <v>8</v>
      </c>
      <c r="J28" t="s">
        <v>3</v>
      </c>
      <c r="K28" t="s">
        <v>9</v>
      </c>
      <c r="L28" t="s">
        <v>10</v>
      </c>
      <c r="M28" t="s">
        <v>6</v>
      </c>
      <c r="N28" t="s">
        <v>7</v>
      </c>
      <c r="O28" t="s">
        <v>11</v>
      </c>
      <c r="S28" t="s">
        <v>3</v>
      </c>
      <c r="T28" t="s">
        <v>12</v>
      </c>
      <c r="U28" t="s">
        <v>13</v>
      </c>
      <c r="V28" t="s">
        <v>6</v>
      </c>
      <c r="W28" t="s">
        <v>14</v>
      </c>
      <c r="X28" t="s">
        <v>15</v>
      </c>
    </row>
    <row r="29" spans="1:24" x14ac:dyDescent="0.25">
      <c r="A29" t="s">
        <v>16</v>
      </c>
      <c r="B29">
        <v>180.42</v>
      </c>
      <c r="C29">
        <f>255-B29</f>
        <v>74.580000000000013</v>
      </c>
      <c r="D29">
        <v>200.65299999999999</v>
      </c>
      <c r="E29">
        <f>255-D29</f>
        <v>54.347000000000008</v>
      </c>
      <c r="F29">
        <f>C29-E29</f>
        <v>20.233000000000004</v>
      </c>
      <c r="J29" t="s">
        <v>16</v>
      </c>
      <c r="K29">
        <v>139.40100000000001</v>
      </c>
      <c r="L29">
        <f>255-K29</f>
        <v>115.59899999999999</v>
      </c>
      <c r="M29">
        <v>211.69900000000001</v>
      </c>
      <c r="N29">
        <f>255-M29</f>
        <v>43.300999999999988</v>
      </c>
      <c r="O29">
        <f>L29-N29</f>
        <v>72.298000000000002</v>
      </c>
      <c r="S29" t="s">
        <v>16</v>
      </c>
      <c r="T29">
        <v>174.125</v>
      </c>
      <c r="U29">
        <f>255-T29</f>
        <v>80.875</v>
      </c>
      <c r="V29">
        <v>209.45</v>
      </c>
      <c r="W29">
        <f>255-V29</f>
        <v>45.550000000000011</v>
      </c>
      <c r="X29">
        <f>U29-W29</f>
        <v>35.324999999999989</v>
      </c>
    </row>
    <row r="30" spans="1:24" x14ac:dyDescent="0.25">
      <c r="A30" t="s">
        <v>17</v>
      </c>
      <c r="B30">
        <v>149.96799999999999</v>
      </c>
      <c r="C30">
        <f>255-B30</f>
        <v>105.03200000000001</v>
      </c>
      <c r="D30">
        <v>194.56</v>
      </c>
      <c r="E30">
        <f>255-D30</f>
        <v>60.44</v>
      </c>
      <c r="F30">
        <f>C30-E30</f>
        <v>44.592000000000013</v>
      </c>
      <c r="J30" t="s">
        <v>17</v>
      </c>
      <c r="K30">
        <v>108.11199999999999</v>
      </c>
      <c r="L30">
        <f>255-K30</f>
        <v>146.88800000000001</v>
      </c>
      <c r="M30">
        <v>211.126</v>
      </c>
      <c r="N30">
        <f>255-M30</f>
        <v>43.873999999999995</v>
      </c>
      <c r="O30">
        <f>L30-N30</f>
        <v>103.01400000000001</v>
      </c>
      <c r="S30" t="s">
        <v>17</v>
      </c>
      <c r="T30">
        <v>158.602</v>
      </c>
      <c r="U30">
        <f>255-T30</f>
        <v>96.397999999999996</v>
      </c>
      <c r="V30">
        <v>207.363</v>
      </c>
      <c r="W30">
        <f>255-V30</f>
        <v>47.637</v>
      </c>
      <c r="X30">
        <f>U30-W30</f>
        <v>48.760999999999996</v>
      </c>
    </row>
    <row r="32" spans="1:24" x14ac:dyDescent="0.25">
      <c r="A32" t="s">
        <v>3</v>
      </c>
      <c r="B32" t="s">
        <v>18</v>
      </c>
      <c r="C32" t="s">
        <v>19</v>
      </c>
      <c r="D32" t="s">
        <v>6</v>
      </c>
      <c r="E32" t="s">
        <v>7</v>
      </c>
      <c r="F32" t="s">
        <v>20</v>
      </c>
      <c r="J32" t="s">
        <v>3</v>
      </c>
      <c r="K32" t="s">
        <v>21</v>
      </c>
      <c r="L32" t="s">
        <v>22</v>
      </c>
      <c r="M32" t="s">
        <v>6</v>
      </c>
      <c r="N32" t="s">
        <v>7</v>
      </c>
      <c r="O32" t="s">
        <v>23</v>
      </c>
      <c r="S32" t="s">
        <v>3</v>
      </c>
      <c r="T32" t="s">
        <v>24</v>
      </c>
      <c r="U32" t="s">
        <v>25</v>
      </c>
      <c r="V32" t="s">
        <v>6</v>
      </c>
      <c r="W32" t="s">
        <v>7</v>
      </c>
      <c r="X32" t="s">
        <v>26</v>
      </c>
    </row>
    <row r="33" spans="1:26" x14ac:dyDescent="0.25">
      <c r="A33" t="s">
        <v>16</v>
      </c>
      <c r="B33">
        <v>102.72499999999999</v>
      </c>
      <c r="C33">
        <f>255-B33</f>
        <v>152.27500000000001</v>
      </c>
      <c r="D33">
        <v>192.333</v>
      </c>
      <c r="E33">
        <f>255-D33</f>
        <v>62.667000000000002</v>
      </c>
      <c r="F33">
        <f>C33-E33</f>
        <v>89.608000000000004</v>
      </c>
      <c r="J33" t="s">
        <v>16</v>
      </c>
      <c r="K33">
        <v>205.126</v>
      </c>
      <c r="L33">
        <f>255-K33</f>
        <v>49.873999999999995</v>
      </c>
      <c r="M33">
        <v>210.93</v>
      </c>
      <c r="N33">
        <f>255-M33</f>
        <v>44.069999999999993</v>
      </c>
      <c r="O33">
        <f>L33-N33</f>
        <v>5.804000000000002</v>
      </c>
      <c r="S33" t="s">
        <v>16</v>
      </c>
      <c r="T33">
        <v>156.5</v>
      </c>
      <c r="U33">
        <f>255-T33</f>
        <v>98.5</v>
      </c>
      <c r="V33">
        <v>215</v>
      </c>
      <c r="W33">
        <f>255-V33</f>
        <v>40</v>
      </c>
      <c r="X33">
        <f>U33-W33</f>
        <v>58.5</v>
      </c>
    </row>
    <row r="34" spans="1:26" x14ac:dyDescent="0.25">
      <c r="A34" t="s">
        <v>17</v>
      </c>
      <c r="B34">
        <v>97.213999999999999</v>
      </c>
      <c r="C34">
        <f>255-B34</f>
        <v>157.786</v>
      </c>
      <c r="D34">
        <v>192.25299999999999</v>
      </c>
      <c r="E34">
        <f>255-D34</f>
        <v>62.747000000000014</v>
      </c>
      <c r="F34">
        <f>C34-E34</f>
        <v>95.038999999999987</v>
      </c>
      <c r="J34" t="s">
        <v>17</v>
      </c>
      <c r="K34">
        <v>203.273</v>
      </c>
      <c r="L34">
        <f>255-K34</f>
        <v>51.727000000000004</v>
      </c>
      <c r="M34">
        <v>208.10499999999999</v>
      </c>
      <c r="N34">
        <f>255-M34</f>
        <v>46.89500000000001</v>
      </c>
      <c r="O34">
        <f>L34-N34</f>
        <v>4.8319999999999936</v>
      </c>
      <c r="S34" t="s">
        <v>17</v>
      </c>
      <c r="T34">
        <v>157.529</v>
      </c>
      <c r="U34">
        <f>255-T34</f>
        <v>97.471000000000004</v>
      </c>
      <c r="V34">
        <v>215</v>
      </c>
      <c r="W34">
        <f>255-V34</f>
        <v>40</v>
      </c>
      <c r="X34">
        <f>U34-W34</f>
        <v>57.471000000000004</v>
      </c>
    </row>
    <row r="36" spans="1:26" x14ac:dyDescent="0.25">
      <c r="A36" t="s">
        <v>3</v>
      </c>
      <c r="B36" t="s">
        <v>27</v>
      </c>
      <c r="C36" t="s">
        <v>28</v>
      </c>
      <c r="J36" t="s">
        <v>3</v>
      </c>
      <c r="K36" t="s">
        <v>27</v>
      </c>
      <c r="L36" t="s">
        <v>28</v>
      </c>
      <c r="S36" t="s">
        <v>3</v>
      </c>
      <c r="T36" t="s">
        <v>27</v>
      </c>
      <c r="U36" t="s">
        <v>28</v>
      </c>
    </row>
    <row r="37" spans="1:26" x14ac:dyDescent="0.25">
      <c r="A37" t="s">
        <v>16</v>
      </c>
      <c r="B37">
        <f>F29/F33</f>
        <v>0.22579457191322208</v>
      </c>
      <c r="C37">
        <v>1</v>
      </c>
      <c r="J37" t="s">
        <v>16</v>
      </c>
      <c r="K37">
        <f>O29/O33</f>
        <v>12.456581667815296</v>
      </c>
      <c r="L37">
        <v>1</v>
      </c>
      <c r="S37" t="s">
        <v>16</v>
      </c>
      <c r="T37">
        <f>X29/X33</f>
        <v>0.6038461538461537</v>
      </c>
      <c r="U37">
        <v>1</v>
      </c>
    </row>
    <row r="38" spans="1:26" x14ac:dyDescent="0.25">
      <c r="A38" t="s">
        <v>17</v>
      </c>
      <c r="B38">
        <f>F30/F34</f>
        <v>0.46919685602752575</v>
      </c>
      <c r="C38">
        <f>B38/B37</f>
        <v>2.0779811137703019</v>
      </c>
      <c r="J38" t="s">
        <v>17</v>
      </c>
      <c r="K38">
        <f>O30/O34</f>
        <v>21.319122516556323</v>
      </c>
      <c r="L38">
        <f>K38/K37</f>
        <v>1.7114745509708835</v>
      </c>
      <c r="S38" t="s">
        <v>17</v>
      </c>
      <c r="T38">
        <f>X30/X34</f>
        <v>0.84844530284839292</v>
      </c>
      <c r="U38">
        <f>T38/T37</f>
        <v>1.4050686543986128</v>
      </c>
    </row>
    <row r="41" spans="1:26" x14ac:dyDescent="0.25">
      <c r="B41" s="1" t="s">
        <v>0</v>
      </c>
      <c r="C41" s="1" t="s">
        <v>29</v>
      </c>
      <c r="D41" s="1" t="s">
        <v>32</v>
      </c>
      <c r="E41" s="1" t="s">
        <v>35</v>
      </c>
      <c r="F41" s="1" t="s">
        <v>36</v>
      </c>
      <c r="G41" s="1" t="s">
        <v>37</v>
      </c>
      <c r="H41" s="1" t="s">
        <v>38</v>
      </c>
      <c r="I41" s="1"/>
      <c r="K41" s="1" t="s">
        <v>1</v>
      </c>
      <c r="L41" s="1" t="s">
        <v>30</v>
      </c>
      <c r="M41" s="1" t="s">
        <v>33</v>
      </c>
      <c r="N41" s="1" t="s">
        <v>35</v>
      </c>
      <c r="O41" s="1" t="s">
        <v>36</v>
      </c>
      <c r="P41" s="1" t="s">
        <v>37</v>
      </c>
      <c r="Q41" s="1" t="s">
        <v>38</v>
      </c>
      <c r="T41" s="1" t="s">
        <v>2</v>
      </c>
      <c r="U41" s="1" t="s">
        <v>31</v>
      </c>
      <c r="V41" s="1" t="s">
        <v>34</v>
      </c>
      <c r="W41" s="1" t="s">
        <v>35</v>
      </c>
      <c r="X41" s="1" t="s">
        <v>36</v>
      </c>
      <c r="Y41" s="1" t="s">
        <v>37</v>
      </c>
      <c r="Z41" s="1" t="s">
        <v>38</v>
      </c>
    </row>
    <row r="42" spans="1:26" x14ac:dyDescent="0.25">
      <c r="A42" t="s">
        <v>16</v>
      </c>
      <c r="B42">
        <v>1</v>
      </c>
      <c r="C42">
        <v>1</v>
      </c>
      <c r="D42">
        <v>1</v>
      </c>
      <c r="E42">
        <f>AVERAGE(B42:D42)</f>
        <v>1</v>
      </c>
      <c r="F42">
        <f>STDEV(B42:D42)</f>
        <v>0</v>
      </c>
      <c r="G42">
        <f>F42/SQRT(3)</f>
        <v>0</v>
      </c>
      <c r="J42" t="s">
        <v>16</v>
      </c>
      <c r="K42">
        <v>1</v>
      </c>
      <c r="L42">
        <v>1</v>
      </c>
      <c r="M42">
        <v>1</v>
      </c>
      <c r="N42">
        <f>AVERAGE(K42:M42)</f>
        <v>1</v>
      </c>
      <c r="O42">
        <f>STDEV(K42:M42)</f>
        <v>0</v>
      </c>
      <c r="P42">
        <f>O42/SQRT(3)</f>
        <v>0</v>
      </c>
      <c r="S42" t="s">
        <v>16</v>
      </c>
      <c r="T42">
        <v>1</v>
      </c>
      <c r="U42">
        <v>1</v>
      </c>
      <c r="V42">
        <v>1</v>
      </c>
      <c r="W42">
        <f>AVERAGE(T42:V42)</f>
        <v>1</v>
      </c>
      <c r="X42">
        <f>STDEV(T42:V42)</f>
        <v>0</v>
      </c>
      <c r="Y42">
        <f>X42/SQRT(3)</f>
        <v>0</v>
      </c>
    </row>
    <row r="43" spans="1:26" x14ac:dyDescent="0.25">
      <c r="A43" t="s">
        <v>17</v>
      </c>
      <c r="B43">
        <v>1.3180969665808608</v>
      </c>
      <c r="C43">
        <v>1.7493662665014396</v>
      </c>
      <c r="D43">
        <v>2.0779811137703019</v>
      </c>
      <c r="E43">
        <f>AVERAGE(B43:D43)</f>
        <v>1.7151481156175341</v>
      </c>
      <c r="F43">
        <f>STDEV(B43:D43)</f>
        <v>0.38109597304995446</v>
      </c>
      <c r="G43">
        <f>F43/SQRT(3)</f>
        <v>0.22002586262747359</v>
      </c>
      <c r="H43">
        <f>_xlfn.T.TEST(B42:D42,B43:D43,2,2)</f>
        <v>3.1367100894172599E-2</v>
      </c>
      <c r="J43" t="s">
        <v>17</v>
      </c>
      <c r="K43">
        <v>2.0223871109194387</v>
      </c>
      <c r="L43">
        <v>1.2711477029802523</v>
      </c>
      <c r="M43">
        <v>1.7114745509708835</v>
      </c>
      <c r="N43">
        <f>AVERAGE(K43:M43)</f>
        <v>1.668336454956858</v>
      </c>
      <c r="O43">
        <f>STDEV(K43:M43)</f>
        <v>0.37747295731746278</v>
      </c>
      <c r="P43">
        <f>O43/SQRT(3)</f>
        <v>0.21793411351904127</v>
      </c>
      <c r="Q43">
        <f>_xlfn.T.TEST(K42:M42,K43:M43,2,2)</f>
        <v>3.7413481218147665E-2</v>
      </c>
      <c r="S43" t="s">
        <v>17</v>
      </c>
      <c r="T43">
        <v>1.3288673514679292</v>
      </c>
      <c r="U43">
        <v>1.282614779226247</v>
      </c>
      <c r="V43">
        <v>1.4050686543986128</v>
      </c>
      <c r="W43">
        <f>AVERAGE(T43:V43)</f>
        <v>1.3388502616975961</v>
      </c>
      <c r="X43">
        <f>STDEV(T43:V43)</f>
        <v>6.1834308912387247E-2</v>
      </c>
      <c r="Y43">
        <f>X43/SQRT(3)</f>
        <v>3.5700054895721256E-2</v>
      </c>
      <c r="Z43">
        <f>_xlfn.T.TEST(T42:V42,T43:V43,2,2)</f>
        <v>6.8757845590245402E-4</v>
      </c>
    </row>
    <row r="48" spans="1:26" x14ac:dyDescent="0.25">
      <c r="K48" t="s">
        <v>39</v>
      </c>
      <c r="L48" t="s">
        <v>40</v>
      </c>
      <c r="M48" t="s">
        <v>12</v>
      </c>
    </row>
    <row r="49" spans="9:13" x14ac:dyDescent="0.25">
      <c r="I49" s="2" t="s">
        <v>35</v>
      </c>
      <c r="J49" t="s">
        <v>41</v>
      </c>
      <c r="K49">
        <v>1</v>
      </c>
      <c r="L49">
        <v>1</v>
      </c>
      <c r="M49">
        <v>1</v>
      </c>
    </row>
    <row r="50" spans="9:13" x14ac:dyDescent="0.25">
      <c r="I50" s="2"/>
      <c r="J50" t="s">
        <v>42</v>
      </c>
      <c r="K50">
        <v>1.7151481156175341</v>
      </c>
      <c r="L50">
        <v>1.668336454956858</v>
      </c>
      <c r="M50">
        <v>1.3388502616975961</v>
      </c>
    </row>
    <row r="51" spans="9:13" x14ac:dyDescent="0.25">
      <c r="I51" s="2" t="s">
        <v>37</v>
      </c>
      <c r="J51" t="s">
        <v>41</v>
      </c>
      <c r="K51">
        <v>0</v>
      </c>
      <c r="L51">
        <v>0</v>
      </c>
      <c r="M51">
        <v>0</v>
      </c>
    </row>
    <row r="52" spans="9:13" x14ac:dyDescent="0.25">
      <c r="I52" s="2"/>
      <c r="J52" t="s">
        <v>42</v>
      </c>
      <c r="K52">
        <v>0.22002586262747359</v>
      </c>
      <c r="L52">
        <v>0.21793411351904127</v>
      </c>
      <c r="M52">
        <v>3.5700054895721256E-2</v>
      </c>
    </row>
  </sheetData>
  <mergeCells count="2">
    <mergeCell ref="I49:I50"/>
    <mergeCell ref="I51:I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2382A8CC83C4288D62F6BDFE43C75" ma:contentTypeVersion="16" ma:contentTypeDescription="Create a new document." ma:contentTypeScope="" ma:versionID="566466a73dfe5ab4f82eaca462c3f206">
  <xsd:schema xmlns:xsd="http://www.w3.org/2001/XMLSchema" xmlns:xs="http://www.w3.org/2001/XMLSchema" xmlns:p="http://schemas.microsoft.com/office/2006/metadata/properties" xmlns:ns1="http://schemas.microsoft.com/sharepoint/v3" xmlns:ns3="09db1ff6-0e25-497f-8cbf-2c1210db6a9f" targetNamespace="http://schemas.microsoft.com/office/2006/metadata/properties" ma:root="true" ma:fieldsID="73e03c86be731cf2e5ea46c995586662" ns1:_="" ns3:_="">
    <xsd:import namespace="http://schemas.microsoft.com/sharepoint/v3"/>
    <xsd:import namespace="09db1ff6-0e25-497f-8cbf-2c1210db6a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b1ff6-0e25-497f-8cbf-2c1210db6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09db1ff6-0e25-497f-8cbf-2c1210db6a9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ED8A2E-D826-4C5F-9E68-C363F5F72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db1ff6-0e25-497f-8cbf-2c1210db6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68E4D-838C-483C-BEEA-0265A69C64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6909D-D431-4064-AEB9-C2C41F6D85FA}">
  <ds:schemaRefs>
    <ds:schemaRef ds:uri="http://purl.org/dc/terms/"/>
    <ds:schemaRef ds:uri="http://www.w3.org/XML/1998/namespace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9db1ff6-0e25-497f-8cbf-2c1210db6a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Mohibi, Shakur J.</dc:creator>
  <cp:lastModifiedBy>Mohibi, Shakur J.</cp:lastModifiedBy>
  <dcterms:created xsi:type="dcterms:W3CDTF">2023-11-17T23:41:59Z</dcterms:created>
  <dcterms:modified xsi:type="dcterms:W3CDTF">2023-11-17T23:43:52Z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0x0101007A22382A8CC83C4288D62F6BDFE43C75</vt:lpwstr>
  </property>
</Properties>
</file>