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Experiments for TGN46 paper\Secretion assay\"/>
    </mc:Choice>
  </mc:AlternateContent>
  <bookViews>
    <workbookView xWindow="0" yWindow="0" windowWidth="22575" windowHeight="66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0" i="1" l="1"/>
  <c r="I60" i="1"/>
  <c r="J60" i="1"/>
  <c r="K60" i="1"/>
  <c r="L60" i="1"/>
  <c r="M60" i="1"/>
  <c r="N60" i="1"/>
  <c r="O60" i="1"/>
  <c r="I59" i="1"/>
  <c r="J59" i="1"/>
  <c r="K59" i="1"/>
  <c r="L59" i="1"/>
  <c r="M59" i="1"/>
  <c r="N59" i="1"/>
  <c r="O59" i="1"/>
  <c r="H59" i="1"/>
  <c r="F46" i="1"/>
  <c r="P44" i="1"/>
  <c r="O44" i="1"/>
  <c r="P40" i="1"/>
  <c r="O40" i="1"/>
  <c r="G40" i="1"/>
  <c r="E40" i="1"/>
  <c r="I40" i="1" s="1"/>
  <c r="P33" i="1"/>
  <c r="O33" i="1"/>
  <c r="P29" i="1"/>
  <c r="O29" i="1"/>
  <c r="G29" i="1"/>
  <c r="E29" i="1"/>
  <c r="I29" i="1" s="1"/>
  <c r="I18" i="1"/>
  <c r="G18" i="1"/>
  <c r="E18" i="1"/>
  <c r="I7" i="1"/>
  <c r="G7" i="1"/>
  <c r="E7" i="1"/>
  <c r="Q22" i="1" l="1"/>
  <c r="P22" i="1"/>
  <c r="O22" i="1"/>
  <c r="Q18" i="1"/>
  <c r="P18" i="1"/>
  <c r="O18" i="1"/>
  <c r="Q11" i="1"/>
  <c r="P11" i="1"/>
  <c r="O11" i="1"/>
  <c r="Q7" i="1"/>
  <c r="P7" i="1"/>
  <c r="O7" i="1"/>
  <c r="K7" i="1" l="1"/>
  <c r="K18" i="1"/>
</calcChain>
</file>

<file path=xl/sharedStrings.xml><?xml version="1.0" encoding="utf-8"?>
<sst xmlns="http://schemas.openxmlformats.org/spreadsheetml/2006/main" count="107" uniqueCount="23">
  <si>
    <t>TGN46 KO</t>
  </si>
  <si>
    <t>1st experiment</t>
  </si>
  <si>
    <t>Ctrl</t>
  </si>
  <si>
    <t>HeLa WT</t>
  </si>
  <si>
    <t>HeLa KO</t>
  </si>
  <si>
    <t>Bafilo</t>
  </si>
  <si>
    <t>Average</t>
  </si>
  <si>
    <t>Secreted PAUF</t>
  </si>
  <si>
    <t>PAUFin</t>
  </si>
  <si>
    <t>PAUFout</t>
  </si>
  <si>
    <t>ratio out/in</t>
  </si>
  <si>
    <t>WT</t>
  </si>
  <si>
    <t>KO</t>
  </si>
  <si>
    <t>BFA</t>
  </si>
  <si>
    <t>% TGN46 left</t>
  </si>
  <si>
    <t>TGN46</t>
  </si>
  <si>
    <t>tubulin</t>
  </si>
  <si>
    <t>2st experiment</t>
  </si>
  <si>
    <t>3st experiment</t>
  </si>
  <si>
    <t>4st experiment</t>
  </si>
  <si>
    <t>AVERAGE KO</t>
  </si>
  <si>
    <t>Untreated</t>
  </si>
  <si>
    <t>HeLa TGN46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</si>
</sst>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Fill="1"/>
    <xf numFmtId="0" fontId="1" fillId="4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60"/>
  <sheetViews>
    <sheetView tabSelected="1" topLeftCell="A34" zoomScale="85" zoomScaleNormal="85" workbookViewId="0">
      <selection activeCell="H59" sqref="H59:O60"/>
    </sheetView>
  </sheetViews>
  <sheetFormatPr defaultRowHeight="15" x14ac:dyDescent="0.25"/>
  <cols>
    <col min="2" max="2" width="14.85546875" customWidth="1"/>
    <col min="4" max="4" width="12.42578125" customWidth="1"/>
    <col min="9" max="9" width="9.140625" customWidth="1"/>
    <col min="14" max="14" width="11.28515625" customWidth="1"/>
  </cols>
  <sheetData>
    <row r="2" spans="2:17" x14ac:dyDescent="0.25">
      <c r="D2" s="3" t="s">
        <v>0</v>
      </c>
      <c r="E2" s="3"/>
      <c r="F2" s="3"/>
      <c r="G2" s="3"/>
      <c r="H2" s="3"/>
      <c r="I2" s="3"/>
      <c r="J2" s="3"/>
    </row>
    <row r="3" spans="2:17" x14ac:dyDescent="0.25">
      <c r="E3" s="3" t="s">
        <v>2</v>
      </c>
      <c r="F3" s="3"/>
      <c r="G3" s="3" t="s">
        <v>13</v>
      </c>
      <c r="H3" s="3"/>
      <c r="I3" s="3" t="s">
        <v>5</v>
      </c>
      <c r="J3" s="3"/>
      <c r="K3" s="5"/>
      <c r="N3" t="s">
        <v>7</v>
      </c>
    </row>
    <row r="4" spans="2:17" x14ac:dyDescent="0.25">
      <c r="E4" t="s">
        <v>15</v>
      </c>
      <c r="F4" t="s">
        <v>16</v>
      </c>
      <c r="G4" t="s">
        <v>15</v>
      </c>
      <c r="H4" t="s">
        <v>16</v>
      </c>
      <c r="I4" t="s">
        <v>15</v>
      </c>
      <c r="J4" t="s">
        <v>16</v>
      </c>
      <c r="K4" t="s">
        <v>6</v>
      </c>
      <c r="O4" t="s">
        <v>2</v>
      </c>
      <c r="P4" t="s">
        <v>13</v>
      </c>
      <c r="Q4" t="s">
        <v>5</v>
      </c>
    </row>
    <row r="5" spans="2:17" x14ac:dyDescent="0.25">
      <c r="B5" t="s">
        <v>1</v>
      </c>
      <c r="D5" t="s">
        <v>3</v>
      </c>
      <c r="E5">
        <v>40483.103000000003</v>
      </c>
      <c r="F5">
        <v>11339.338</v>
      </c>
      <c r="G5">
        <v>52614.366000000002</v>
      </c>
      <c r="H5">
        <v>10709.217000000001</v>
      </c>
      <c r="I5">
        <v>53125.688000000002</v>
      </c>
      <c r="J5">
        <v>12681.48</v>
      </c>
      <c r="M5" s="4" t="s">
        <v>11</v>
      </c>
      <c r="N5" t="s">
        <v>8</v>
      </c>
      <c r="O5">
        <v>9542.5509999999995</v>
      </c>
      <c r="P5">
        <v>16559.329000000002</v>
      </c>
      <c r="Q5">
        <v>17657.806</v>
      </c>
    </row>
    <row r="6" spans="2:17" x14ac:dyDescent="0.25">
      <c r="B6">
        <v>210728</v>
      </c>
      <c r="D6" t="s">
        <v>4</v>
      </c>
      <c r="E6">
        <v>2148.6480000000001</v>
      </c>
      <c r="F6">
        <v>9001.9240000000009</v>
      </c>
      <c r="G6">
        <v>2683.82</v>
      </c>
      <c r="H6">
        <v>5881.5889999999999</v>
      </c>
      <c r="I6">
        <v>2175.991</v>
      </c>
      <c r="J6">
        <v>6816.2460000000001</v>
      </c>
      <c r="M6" s="4"/>
      <c r="N6" t="s">
        <v>9</v>
      </c>
      <c r="O6">
        <v>29970.420999999998</v>
      </c>
      <c r="P6">
        <v>280.95</v>
      </c>
      <c r="Q6">
        <v>22970.420999999998</v>
      </c>
    </row>
    <row r="7" spans="2:17" x14ac:dyDescent="0.25">
      <c r="D7" t="s">
        <v>14</v>
      </c>
      <c r="E7">
        <f>((100*E6*(F5/F6))/E5)</f>
        <v>6.6856531048428245</v>
      </c>
      <c r="G7">
        <f>((100*G6*(H5/H6))/G5)</f>
        <v>9.28778362082417</v>
      </c>
      <c r="I7">
        <f>((100*I6*(J5/J6))/I5)</f>
        <v>7.6203902493349753</v>
      </c>
      <c r="K7" s="1">
        <f>AVERAGE(E7:I7)</f>
        <v>7.8646089916673239</v>
      </c>
      <c r="M7" s="4"/>
      <c r="N7" t="s">
        <v>10</v>
      </c>
      <c r="O7" s="1">
        <f>O6/O5</f>
        <v>3.1407137357714934</v>
      </c>
      <c r="P7" s="1">
        <f>P6/P5</f>
        <v>1.6966267171815957E-2</v>
      </c>
      <c r="Q7" s="2">
        <f>Q6/Q5</f>
        <v>1.3008649545702335</v>
      </c>
    </row>
    <row r="9" spans="2:17" x14ac:dyDescent="0.25">
      <c r="M9" s="4" t="s">
        <v>12</v>
      </c>
      <c r="N9" t="s">
        <v>8</v>
      </c>
      <c r="O9">
        <v>19296.2</v>
      </c>
      <c r="P9">
        <v>22630.420999999998</v>
      </c>
      <c r="Q9">
        <v>26933.441999999999</v>
      </c>
    </row>
    <row r="10" spans="2:17" x14ac:dyDescent="0.25">
      <c r="M10" s="4"/>
      <c r="N10" t="s">
        <v>9</v>
      </c>
      <c r="O10">
        <v>14812.38</v>
      </c>
      <c r="P10">
        <v>97.191999999998359</v>
      </c>
      <c r="Q10">
        <v>6985.1670000000004</v>
      </c>
    </row>
    <row r="11" spans="2:17" x14ac:dyDescent="0.25">
      <c r="M11" s="4"/>
      <c r="N11" t="s">
        <v>10</v>
      </c>
      <c r="O11" s="1">
        <f>O10/O9</f>
        <v>0.76763196898871278</v>
      </c>
      <c r="P11" s="1">
        <f>P10/P9</f>
        <v>4.2947499739398737E-3</v>
      </c>
      <c r="Q11" s="2">
        <f>Q10/Q9</f>
        <v>0.25934921351678708</v>
      </c>
    </row>
    <row r="13" spans="2:17" x14ac:dyDescent="0.25">
      <c r="D13" s="3" t="s">
        <v>0</v>
      </c>
      <c r="E13" s="3"/>
      <c r="F13" s="3"/>
      <c r="G13" s="3"/>
      <c r="H13" s="3"/>
      <c r="I13" s="3"/>
      <c r="J13" s="3"/>
    </row>
    <row r="14" spans="2:17" x14ac:dyDescent="0.25">
      <c r="E14" s="3" t="s">
        <v>2</v>
      </c>
      <c r="F14" s="3"/>
      <c r="G14" s="3" t="s">
        <v>13</v>
      </c>
      <c r="H14" s="3"/>
      <c r="I14" s="3" t="s">
        <v>5</v>
      </c>
      <c r="J14" s="3"/>
      <c r="K14" s="5"/>
      <c r="N14" t="s">
        <v>7</v>
      </c>
    </row>
    <row r="15" spans="2:17" x14ac:dyDescent="0.25">
      <c r="E15" t="s">
        <v>15</v>
      </c>
      <c r="F15" t="s">
        <v>16</v>
      </c>
      <c r="G15" t="s">
        <v>15</v>
      </c>
      <c r="H15" t="s">
        <v>16</v>
      </c>
      <c r="I15" t="s">
        <v>15</v>
      </c>
      <c r="J15" t="s">
        <v>16</v>
      </c>
      <c r="K15" t="s">
        <v>6</v>
      </c>
      <c r="O15" t="s">
        <v>2</v>
      </c>
      <c r="P15" t="s">
        <v>13</v>
      </c>
      <c r="Q15" t="s">
        <v>5</v>
      </c>
    </row>
    <row r="16" spans="2:17" x14ac:dyDescent="0.25">
      <c r="B16" t="s">
        <v>17</v>
      </c>
      <c r="D16" t="s">
        <v>3</v>
      </c>
      <c r="E16">
        <v>28989.806</v>
      </c>
      <c r="F16">
        <v>6941.74</v>
      </c>
      <c r="G16">
        <v>28794.512999999999</v>
      </c>
      <c r="H16">
        <v>6439.4470000000001</v>
      </c>
      <c r="I16">
        <v>27839.271000000001</v>
      </c>
      <c r="J16">
        <v>7108.0330000000004</v>
      </c>
      <c r="M16" s="4" t="s">
        <v>11</v>
      </c>
      <c r="N16" t="s">
        <v>8</v>
      </c>
      <c r="O16">
        <v>9402.7729999999992</v>
      </c>
      <c r="P16">
        <v>12104.894</v>
      </c>
      <c r="Q16">
        <v>10889.258</v>
      </c>
    </row>
    <row r="17" spans="2:17" x14ac:dyDescent="0.25">
      <c r="B17">
        <v>210817</v>
      </c>
      <c r="D17" t="s">
        <v>4</v>
      </c>
      <c r="E17">
        <v>876.95</v>
      </c>
      <c r="F17">
        <v>3283.8110000000001</v>
      </c>
      <c r="G17">
        <v>150.12100000000001</v>
      </c>
      <c r="H17">
        <v>2938.2049999999999</v>
      </c>
      <c r="I17">
        <v>38.121000000000002</v>
      </c>
      <c r="J17">
        <v>2594.962</v>
      </c>
      <c r="M17" s="4"/>
      <c r="N17" t="s">
        <v>9</v>
      </c>
      <c r="O17">
        <v>14333.116</v>
      </c>
      <c r="P17">
        <v>165.536</v>
      </c>
      <c r="Q17">
        <v>10259.237999999999</v>
      </c>
    </row>
    <row r="18" spans="2:17" x14ac:dyDescent="0.25">
      <c r="D18" t="s">
        <v>14</v>
      </c>
      <c r="E18">
        <f>((100*E17*(F16/F17))/E16)</f>
        <v>6.3946932047894149</v>
      </c>
      <c r="G18">
        <f>((100*G17*(H16/H17))/G16)</f>
        <v>1.1426104471959952</v>
      </c>
      <c r="I18">
        <f>((100*I17*(J16/J17))/I16)</f>
        <v>0.37508082180907948</v>
      </c>
      <c r="K18" s="1">
        <f>AVERAGE(E18:I18)</f>
        <v>2.6374614912648298</v>
      </c>
      <c r="M18" s="4"/>
      <c r="N18" t="s">
        <v>10</v>
      </c>
      <c r="O18" s="1">
        <f>O17/O16</f>
        <v>1.5243498912501665</v>
      </c>
      <c r="P18" s="1">
        <f>P17/P16</f>
        <v>1.3675130075488475E-2</v>
      </c>
      <c r="Q18" s="2">
        <f>Q17/Q16</f>
        <v>0.94214298164301002</v>
      </c>
    </row>
    <row r="20" spans="2:17" x14ac:dyDescent="0.25">
      <c r="M20" s="4" t="s">
        <v>12</v>
      </c>
      <c r="N20" t="s">
        <v>8</v>
      </c>
      <c r="O20">
        <v>16842.057000000001</v>
      </c>
      <c r="P20">
        <v>16013.835999999999</v>
      </c>
      <c r="Q20">
        <v>30383.463</v>
      </c>
    </row>
    <row r="21" spans="2:17" x14ac:dyDescent="0.25">
      <c r="M21" s="4"/>
      <c r="N21" t="s">
        <v>9</v>
      </c>
      <c r="O21">
        <v>14378.217000000001</v>
      </c>
      <c r="P21">
        <v>70.120999999999995</v>
      </c>
      <c r="Q21">
        <v>6204.6809999999996</v>
      </c>
    </row>
    <row r="22" spans="2:17" x14ac:dyDescent="0.25">
      <c r="M22" s="4"/>
      <c r="N22" t="s">
        <v>10</v>
      </c>
      <c r="O22" s="1">
        <f>O21/O20</f>
        <v>0.85370908078508467</v>
      </c>
      <c r="P22" s="1">
        <f>P21/P20</f>
        <v>4.3787759534942156E-3</v>
      </c>
      <c r="Q22" s="2">
        <f>Q21/Q20</f>
        <v>0.20421243621900503</v>
      </c>
    </row>
    <row r="24" spans="2:17" x14ac:dyDescent="0.25">
      <c r="D24" s="3" t="s">
        <v>0</v>
      </c>
      <c r="E24" s="3"/>
      <c r="F24" s="3"/>
      <c r="G24" s="3"/>
      <c r="H24" s="3"/>
      <c r="I24" s="3"/>
      <c r="J24" s="3"/>
    </row>
    <row r="25" spans="2:17" x14ac:dyDescent="0.25">
      <c r="E25" s="3" t="s">
        <v>2</v>
      </c>
      <c r="F25" s="3"/>
      <c r="G25" s="3" t="s">
        <v>13</v>
      </c>
      <c r="H25" s="3"/>
      <c r="I25" s="3"/>
      <c r="J25" s="3"/>
      <c r="K25" s="5"/>
      <c r="N25" t="s">
        <v>7</v>
      </c>
    </row>
    <row r="26" spans="2:17" x14ac:dyDescent="0.25">
      <c r="E26" t="s">
        <v>15</v>
      </c>
      <c r="F26" t="s">
        <v>16</v>
      </c>
      <c r="G26" t="s">
        <v>15</v>
      </c>
      <c r="H26" t="s">
        <v>16</v>
      </c>
      <c r="I26" t="s">
        <v>6</v>
      </c>
      <c r="O26" t="s">
        <v>2</v>
      </c>
      <c r="P26" t="s">
        <v>13</v>
      </c>
    </row>
    <row r="27" spans="2:17" x14ac:dyDescent="0.25">
      <c r="B27" t="s">
        <v>18</v>
      </c>
      <c r="D27" t="s">
        <v>3</v>
      </c>
      <c r="E27">
        <v>10631.489</v>
      </c>
      <c r="F27">
        <v>3329.9409999999998</v>
      </c>
      <c r="G27">
        <v>10700.146000000001</v>
      </c>
      <c r="H27">
        <v>2526.4769999999999</v>
      </c>
      <c r="M27" s="4" t="s">
        <v>11</v>
      </c>
      <c r="N27" t="s">
        <v>8</v>
      </c>
      <c r="O27">
        <v>2886.4470000000001</v>
      </c>
      <c r="P27">
        <v>6530.1670000000004</v>
      </c>
    </row>
    <row r="28" spans="2:17" x14ac:dyDescent="0.25">
      <c r="B28">
        <v>210825</v>
      </c>
      <c r="D28" t="s">
        <v>4</v>
      </c>
      <c r="E28">
        <v>536.99099999999999</v>
      </c>
      <c r="F28">
        <v>1360.4059999999999</v>
      </c>
      <c r="G28">
        <v>117.364</v>
      </c>
      <c r="H28">
        <v>1512.2840000000001</v>
      </c>
      <c r="M28" s="4"/>
      <c r="N28" t="s">
        <v>9</v>
      </c>
      <c r="O28">
        <v>25310.037</v>
      </c>
      <c r="P28">
        <v>78.120999999999995</v>
      </c>
    </row>
    <row r="29" spans="2:17" x14ac:dyDescent="0.25">
      <c r="D29" t="s">
        <v>14</v>
      </c>
      <c r="E29">
        <f>((100*E28*(F27/F28))/E27)</f>
        <v>12.363485186542826</v>
      </c>
      <c r="G29">
        <f>((100*G28*(H27/H28))/G27)</f>
        <v>1.8324291455727291</v>
      </c>
      <c r="I29" s="1">
        <f>AVERAGE(E29,G29)</f>
        <v>7.0979571660577774</v>
      </c>
      <c r="M29" s="4"/>
      <c r="N29" t="s">
        <v>10</v>
      </c>
      <c r="O29" s="1">
        <f>O28/O27</f>
        <v>8.7685784634188675</v>
      </c>
      <c r="P29" s="1">
        <f>P28/P27</f>
        <v>1.1963093746300821E-2</v>
      </c>
      <c r="Q29" s="6"/>
    </row>
    <row r="30" spans="2:17" x14ac:dyDescent="0.25">
      <c r="Q30" s="6"/>
    </row>
    <row r="31" spans="2:17" x14ac:dyDescent="0.25">
      <c r="M31" s="4" t="s">
        <v>12</v>
      </c>
      <c r="N31" t="s">
        <v>8</v>
      </c>
      <c r="O31">
        <v>6898.7020000000002</v>
      </c>
      <c r="P31">
        <v>7680.0659999999998</v>
      </c>
      <c r="Q31" s="6"/>
    </row>
    <row r="32" spans="2:17" x14ac:dyDescent="0.25">
      <c r="M32" s="4"/>
      <c r="N32" t="s">
        <v>9</v>
      </c>
      <c r="O32">
        <v>12949.53</v>
      </c>
      <c r="P32">
        <v>12.121</v>
      </c>
      <c r="Q32" s="6"/>
    </row>
    <row r="33" spans="2:17" x14ac:dyDescent="0.25">
      <c r="M33" s="4"/>
      <c r="N33" t="s">
        <v>10</v>
      </c>
      <c r="O33" s="1">
        <f>O32/O31</f>
        <v>1.8770965900541869</v>
      </c>
      <c r="P33" s="1">
        <f>P32/P31</f>
        <v>1.5782416453191939E-3</v>
      </c>
      <c r="Q33" s="6"/>
    </row>
    <row r="35" spans="2:17" x14ac:dyDescent="0.25">
      <c r="D35" s="3" t="s">
        <v>0</v>
      </c>
      <c r="E35" s="3"/>
      <c r="F35" s="3"/>
      <c r="G35" s="3"/>
      <c r="H35" s="3"/>
      <c r="I35" s="3"/>
      <c r="J35" s="3"/>
    </row>
    <row r="36" spans="2:17" x14ac:dyDescent="0.25">
      <c r="E36" s="3" t="s">
        <v>2</v>
      </c>
      <c r="F36" s="3"/>
      <c r="G36" s="3" t="s">
        <v>13</v>
      </c>
      <c r="H36" s="3"/>
      <c r="I36" s="3"/>
      <c r="J36" s="3"/>
      <c r="K36" s="5"/>
      <c r="N36" t="s">
        <v>7</v>
      </c>
    </row>
    <row r="37" spans="2:17" x14ac:dyDescent="0.25">
      <c r="E37" t="s">
        <v>15</v>
      </c>
      <c r="F37" t="s">
        <v>16</v>
      </c>
      <c r="G37" t="s">
        <v>15</v>
      </c>
      <c r="H37" t="s">
        <v>16</v>
      </c>
      <c r="I37" t="s">
        <v>6</v>
      </c>
      <c r="O37" t="s">
        <v>2</v>
      </c>
      <c r="P37" t="s">
        <v>13</v>
      </c>
    </row>
    <row r="38" spans="2:17" x14ac:dyDescent="0.25">
      <c r="B38" t="s">
        <v>19</v>
      </c>
      <c r="D38" t="s">
        <v>3</v>
      </c>
      <c r="E38">
        <v>43685.148999999998</v>
      </c>
      <c r="F38">
        <v>5493.9620000000004</v>
      </c>
      <c r="G38">
        <v>23895.136999999999</v>
      </c>
      <c r="H38">
        <v>7056.6189999999997</v>
      </c>
      <c r="M38" s="4" t="s">
        <v>11</v>
      </c>
      <c r="N38" t="s">
        <v>8</v>
      </c>
      <c r="O38">
        <v>11948.843999999999</v>
      </c>
      <c r="P38">
        <v>13777.43</v>
      </c>
    </row>
    <row r="39" spans="2:17" x14ac:dyDescent="0.25">
      <c r="B39">
        <v>210827</v>
      </c>
      <c r="D39" t="s">
        <v>4</v>
      </c>
      <c r="E39">
        <v>3852.0039999999999</v>
      </c>
      <c r="F39">
        <v>3183.0120000000002</v>
      </c>
      <c r="G39">
        <v>675.92000000000007</v>
      </c>
      <c r="H39">
        <v>1789.82</v>
      </c>
      <c r="M39" s="4"/>
      <c r="N39" t="s">
        <v>9</v>
      </c>
      <c r="O39">
        <v>17148.309000000001</v>
      </c>
      <c r="P39">
        <v>150.12100000000001</v>
      </c>
    </row>
    <row r="40" spans="2:17" x14ac:dyDescent="0.25">
      <c r="D40" t="s">
        <v>14</v>
      </c>
      <c r="E40">
        <f>((100*E39*(F38/F39))/E38)</f>
        <v>15.219496440585756</v>
      </c>
      <c r="G40">
        <f>((100*G39*(H38/H39))/G38)</f>
        <v>11.152521913307258</v>
      </c>
      <c r="I40" s="1">
        <f>AVERAGE(E40,G40)</f>
        <v>13.186009176946506</v>
      </c>
      <c r="M40" s="4"/>
      <c r="N40" t="s">
        <v>10</v>
      </c>
      <c r="O40" s="1">
        <f>O39/O38</f>
        <v>1.4351437678824832</v>
      </c>
      <c r="P40" s="1">
        <f>P39/P38</f>
        <v>1.089615407227618E-2</v>
      </c>
    </row>
    <row r="42" spans="2:17" x14ac:dyDescent="0.25">
      <c r="M42" s="4" t="s">
        <v>12</v>
      </c>
      <c r="N42" t="s">
        <v>8</v>
      </c>
      <c r="O42">
        <v>17522.522000000001</v>
      </c>
      <c r="P42">
        <v>24820.614000000001</v>
      </c>
    </row>
    <row r="43" spans="2:17" x14ac:dyDescent="0.25">
      <c r="M43" s="4"/>
      <c r="N43" t="s">
        <v>9</v>
      </c>
      <c r="O43">
        <v>12172.772999999999</v>
      </c>
      <c r="P43">
        <v>62.121000000000002</v>
      </c>
    </row>
    <row r="44" spans="2:17" x14ac:dyDescent="0.25">
      <c r="M44" s="4"/>
      <c r="N44" t="s">
        <v>10</v>
      </c>
      <c r="O44" s="1">
        <f>O43/O42</f>
        <v>0.69469297855639722</v>
      </c>
      <c r="P44" s="1">
        <f>P43/P42</f>
        <v>2.5027986817731424E-3</v>
      </c>
    </row>
    <row r="46" spans="2:17" ht="21" x14ac:dyDescent="0.35">
      <c r="D46" s="7" t="s">
        <v>20</v>
      </c>
      <c r="E46" s="7"/>
      <c r="F46" s="7">
        <f>AVERAGE(K7,K18,I29,I40)</f>
        <v>7.6965092064841096</v>
      </c>
    </row>
    <row r="55" spans="7:15" x14ac:dyDescent="0.25">
      <c r="G55" s="9"/>
      <c r="H55" s="11" t="s">
        <v>21</v>
      </c>
      <c r="I55" s="11"/>
      <c r="J55" s="11"/>
      <c r="K55" s="11"/>
      <c r="L55" s="11" t="s">
        <v>13</v>
      </c>
      <c r="M55" s="11"/>
      <c r="N55" s="11"/>
      <c r="O55" s="11"/>
    </row>
    <row r="56" spans="7:15" x14ac:dyDescent="0.25">
      <c r="G56" s="10" t="s">
        <v>3</v>
      </c>
      <c r="H56" s="8">
        <v>3.140714</v>
      </c>
      <c r="I56" s="8">
        <v>1.5243500000000001</v>
      </c>
      <c r="J56" s="8">
        <v>8.7685779999999998</v>
      </c>
      <c r="K56" s="8">
        <v>1.435144</v>
      </c>
      <c r="L56" s="8">
        <v>1.6965999999999998E-2</v>
      </c>
      <c r="M56" s="8">
        <v>1.3675E-2</v>
      </c>
      <c r="N56" s="8">
        <v>1.1963E-2</v>
      </c>
      <c r="O56" s="8">
        <v>1.0895999999999999E-2</v>
      </c>
    </row>
    <row r="57" spans="7:15" x14ac:dyDescent="0.25">
      <c r="G57" s="10" t="s">
        <v>22</v>
      </c>
      <c r="H57" s="8">
        <v>0.76763199999999998</v>
      </c>
      <c r="I57" s="8">
        <v>0.85370900000000005</v>
      </c>
      <c r="J57" s="8">
        <v>1.877097</v>
      </c>
      <c r="K57" s="8">
        <v>0.694693</v>
      </c>
      <c r="L57" s="8">
        <v>4.2950000000000002E-3</v>
      </c>
      <c r="M57" s="8">
        <v>4.3790000000000001E-3</v>
      </c>
      <c r="N57" s="8">
        <v>1.578E-3</v>
      </c>
      <c r="O57" s="8">
        <v>2.503E-3</v>
      </c>
    </row>
    <row r="59" spans="7:15" x14ac:dyDescent="0.25">
      <c r="G59" s="10" t="s">
        <v>3</v>
      </c>
      <c r="H59">
        <f>(100*H56)/AVERAGE($H$56:$K$56)</f>
        <v>84.49147092439155</v>
      </c>
      <c r="I59">
        <f t="shared" ref="I59:O60" si="0">(100*I56)/AVERAGE($H$56:$K$56)</f>
        <v>41.008055398739351</v>
      </c>
      <c r="J59">
        <f t="shared" si="0"/>
        <v>235.89223760433435</v>
      </c>
      <c r="K59">
        <f t="shared" si="0"/>
        <v>38.608236072534773</v>
      </c>
      <c r="L59">
        <f t="shared" si="0"/>
        <v>0.45641923960705333</v>
      </c>
      <c r="M59">
        <f t="shared" si="0"/>
        <v>0.36788477552908494</v>
      </c>
      <c r="N59">
        <f t="shared" si="0"/>
        <v>0.32182856085224443</v>
      </c>
      <c r="O59">
        <f t="shared" si="0"/>
        <v>0.29312413266288184</v>
      </c>
    </row>
    <row r="60" spans="7:15" x14ac:dyDescent="0.25">
      <c r="G60" s="10" t="s">
        <v>22</v>
      </c>
      <c r="H60">
        <f>(100*H57)/AVERAGE($H$56:$K$56)</f>
        <v>20.650831883652103</v>
      </c>
      <c r="I60">
        <f t="shared" si="0"/>
        <v>22.966474868896498</v>
      </c>
      <c r="J60">
        <f t="shared" si="0"/>
        <v>50.497653271760051</v>
      </c>
      <c r="K60">
        <f t="shared" si="0"/>
        <v>18.688627302861178</v>
      </c>
      <c r="L60">
        <f t="shared" si="0"/>
        <v>0.11554406661041461</v>
      </c>
      <c r="M60">
        <f t="shared" si="0"/>
        <v>0.11780383415296987</v>
      </c>
      <c r="N60">
        <f t="shared" si="0"/>
        <v>4.2451347406573747E-2</v>
      </c>
      <c r="O60">
        <f t="shared" si="0"/>
        <v>6.7335692369235811E-2</v>
      </c>
    </row>
  </sheetData>
  <mergeCells count="26">
    <mergeCell ref="M38:M40"/>
    <mergeCell ref="M42:M44"/>
    <mergeCell ref="H55:K55"/>
    <mergeCell ref="L55:O55"/>
    <mergeCell ref="M31:M33"/>
    <mergeCell ref="D35:J35"/>
    <mergeCell ref="E36:F36"/>
    <mergeCell ref="G36:H36"/>
    <mergeCell ref="I36:J36"/>
    <mergeCell ref="D24:J24"/>
    <mergeCell ref="E25:F25"/>
    <mergeCell ref="G25:H25"/>
    <mergeCell ref="I25:J25"/>
    <mergeCell ref="M27:M29"/>
    <mergeCell ref="M20:M22"/>
    <mergeCell ref="E3:F3"/>
    <mergeCell ref="G3:H3"/>
    <mergeCell ref="I3:J3"/>
    <mergeCell ref="D2:J2"/>
    <mergeCell ref="D13:J13"/>
    <mergeCell ref="E14:F14"/>
    <mergeCell ref="G14:H14"/>
    <mergeCell ref="I14:J14"/>
    <mergeCell ref="M5:M7"/>
    <mergeCell ref="M9:M11"/>
    <mergeCell ref="M16:M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ICFO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Lujan</dc:creator>
  <cp:lastModifiedBy>Pablo Lujan</cp:lastModifiedBy>
  <dcterms:created xsi:type="dcterms:W3CDTF">2021-08-17T13:36:15Z</dcterms:created>
  <dcterms:modified xsi:type="dcterms:W3CDTF">2021-08-31T15:33:35Z</dcterms:modified>
</cp:coreProperties>
</file>