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nweaver/Desktop/Lab/Faculty/Manuscripts/In prep/Auxin/eLife/Version of Record/To upload/Source Data/Figure 2-supplementary figure 2/"/>
    </mc:Choice>
  </mc:AlternateContent>
  <xr:revisionPtr revIDLastSave="0" documentId="13_ncr:1_{0B78E9C4-A1AD-F244-AD37-D8F75D51454E}" xr6:coauthVersionLast="47" xr6:coauthVersionMax="47" xr10:uidLastSave="{00000000-0000-0000-0000-000000000000}"/>
  <bookViews>
    <workbookView xWindow="22840" yWindow="10180" windowWidth="25640" windowHeight="14440" activeTab="6" xr2:uid="{26F4CDAE-6B2B-FA42-9D1B-ACC252CA0592}"/>
  </bookViews>
  <sheets>
    <sheet name="N1_TAG" sheetId="1" r:id="rId1"/>
    <sheet name="N1_Protein" sheetId="2" r:id="rId2"/>
    <sheet name="N1 Analysis" sheetId="3" r:id="rId3"/>
    <sheet name="N2_TAG" sheetId="4" r:id="rId4"/>
    <sheet name="N2_Protein" sheetId="5" r:id="rId5"/>
    <sheet name="N2_Analysis" sheetId="6" r:id="rId6"/>
    <sheet name="N3_TAG" sheetId="7" r:id="rId7"/>
    <sheet name="N3_Protein" sheetId="8" r:id="rId8"/>
    <sheet name="N3_Analysis" sheetId="9" r:id="rId9"/>
    <sheet name="Statistics" sheetId="10" r:id="rId10"/>
  </sheets>
  <externalReferences>
    <externalReference r:id="rId11"/>
    <externalReference r:id="rId12"/>
    <externalReference r:id="rId1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7" l="1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C35" i="7"/>
  <c r="G34" i="7"/>
  <c r="H34" i="7" s="1"/>
  <c r="C34" i="7"/>
  <c r="G33" i="7"/>
  <c r="H33" i="7" s="1"/>
  <c r="C33" i="7"/>
  <c r="G32" i="7"/>
  <c r="H32" i="7" s="1"/>
  <c r="C32" i="7"/>
  <c r="G31" i="7"/>
  <c r="H31" i="7" s="1"/>
  <c r="C31" i="7"/>
  <c r="G30" i="7"/>
  <c r="H30" i="7" s="1"/>
  <c r="G14" i="7"/>
  <c r="H14" i="7" s="1"/>
  <c r="G13" i="7"/>
  <c r="H13" i="7" s="1"/>
  <c r="G12" i="7"/>
  <c r="H12" i="7" s="1"/>
  <c r="H11" i="7"/>
  <c r="G11" i="7"/>
  <c r="G10" i="7"/>
  <c r="H10" i="7" s="1"/>
  <c r="G9" i="7"/>
  <c r="H9" i="7" s="1"/>
  <c r="G8" i="7"/>
  <c r="H8" i="7" s="1"/>
  <c r="C8" i="7"/>
  <c r="G7" i="7"/>
  <c r="H7" i="7" s="1"/>
  <c r="C7" i="7"/>
  <c r="H6" i="7"/>
  <c r="G6" i="7"/>
  <c r="C6" i="7"/>
  <c r="G5" i="7"/>
  <c r="H5" i="7" s="1"/>
  <c r="C5" i="7"/>
  <c r="G4" i="7"/>
  <c r="H4" i="7" s="1"/>
  <c r="C4" i="7"/>
  <c r="G3" i="7"/>
  <c r="H3" i="7" s="1"/>
  <c r="C3" i="7"/>
  <c r="G14" i="8"/>
  <c r="H14" i="8" s="1"/>
  <c r="J14" i="8" s="1"/>
  <c r="G13" i="8"/>
  <c r="H13" i="8" s="1"/>
  <c r="J13" i="8" s="1"/>
  <c r="G12" i="8"/>
  <c r="H12" i="8" s="1"/>
  <c r="J12" i="8" s="1"/>
  <c r="G11" i="8"/>
  <c r="H11" i="8" s="1"/>
  <c r="J11" i="8" s="1"/>
  <c r="C11" i="8"/>
  <c r="G10" i="8"/>
  <c r="H10" i="8" s="1"/>
  <c r="J10" i="8" s="1"/>
  <c r="C10" i="8"/>
  <c r="G9" i="8"/>
  <c r="H9" i="8" s="1"/>
  <c r="J9" i="8" s="1"/>
  <c r="C9" i="8"/>
  <c r="G8" i="8"/>
  <c r="H8" i="8" s="1"/>
  <c r="J8" i="8" s="1"/>
  <c r="C8" i="8"/>
  <c r="G7" i="8"/>
  <c r="H7" i="8" s="1"/>
  <c r="J7" i="8" s="1"/>
  <c r="C7" i="8"/>
  <c r="G6" i="8"/>
  <c r="H6" i="8" s="1"/>
  <c r="J6" i="8" s="1"/>
  <c r="C6" i="8"/>
  <c r="G5" i="8"/>
  <c r="H5" i="8" s="1"/>
  <c r="J5" i="8" s="1"/>
  <c r="C5" i="8"/>
  <c r="G4" i="8"/>
  <c r="H4" i="8" s="1"/>
  <c r="J4" i="8" s="1"/>
  <c r="C4" i="8"/>
  <c r="G3" i="8"/>
  <c r="H3" i="8" s="1"/>
  <c r="J3" i="8" s="1"/>
  <c r="C3" i="8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F5" i="9"/>
  <c r="D5" i="9"/>
  <c r="F4" i="9"/>
  <c r="D4" i="9"/>
  <c r="D3" i="9"/>
  <c r="F3" i="9" s="1"/>
  <c r="D2" i="9"/>
  <c r="F2" i="9" s="1"/>
  <c r="R24" i="10"/>
  <c r="O24" i="10"/>
  <c r="L24" i="10"/>
  <c r="H24" i="10"/>
  <c r="E24" i="10"/>
  <c r="B24" i="10"/>
  <c r="R23" i="10"/>
  <c r="O23" i="10"/>
  <c r="L23" i="10"/>
  <c r="H23" i="10"/>
  <c r="E23" i="10"/>
  <c r="B23" i="10"/>
  <c r="S21" i="10"/>
  <c r="S22" i="10" s="1"/>
  <c r="R21" i="10"/>
  <c r="R22" i="10" s="1"/>
  <c r="P21" i="10"/>
  <c r="P22" i="10" s="1"/>
  <c r="O21" i="10"/>
  <c r="O22" i="10" s="1"/>
  <c r="M21" i="10"/>
  <c r="M22" i="10" s="1"/>
  <c r="L21" i="10"/>
  <c r="L22" i="10" s="1"/>
  <c r="I21" i="10"/>
  <c r="I22" i="10" s="1"/>
  <c r="H21" i="10"/>
  <c r="H22" i="10" s="1"/>
  <c r="F21" i="10"/>
  <c r="F22" i="10" s="1"/>
  <c r="E21" i="10"/>
  <c r="E22" i="10" s="1"/>
  <c r="C21" i="10"/>
  <c r="C22" i="10" s="1"/>
  <c r="B21" i="10"/>
  <c r="B22" i="10" s="1"/>
  <c r="S20" i="10"/>
  <c r="R20" i="10"/>
  <c r="P20" i="10"/>
  <c r="O20" i="10"/>
  <c r="M20" i="10"/>
  <c r="L20" i="10"/>
  <c r="I20" i="10"/>
  <c r="H20" i="10"/>
  <c r="F20" i="10"/>
  <c r="E20" i="10"/>
  <c r="C20" i="10"/>
  <c r="B20" i="10"/>
  <c r="R11" i="10"/>
  <c r="O11" i="10"/>
  <c r="L11" i="10"/>
  <c r="H11" i="10"/>
  <c r="E11" i="10"/>
  <c r="B11" i="10"/>
  <c r="R10" i="10"/>
  <c r="O10" i="10"/>
  <c r="L10" i="10"/>
  <c r="H10" i="10"/>
  <c r="E10" i="10"/>
  <c r="B10" i="10"/>
  <c r="I9" i="10"/>
  <c r="S8" i="10"/>
  <c r="S9" i="10" s="1"/>
  <c r="R8" i="10"/>
  <c r="R9" i="10" s="1"/>
  <c r="P8" i="10"/>
  <c r="P9" i="10" s="1"/>
  <c r="O8" i="10"/>
  <c r="O9" i="10" s="1"/>
  <c r="M8" i="10"/>
  <c r="M9" i="10" s="1"/>
  <c r="L8" i="10"/>
  <c r="L9" i="10" s="1"/>
  <c r="I8" i="10"/>
  <c r="H8" i="10"/>
  <c r="H9" i="10" s="1"/>
  <c r="F8" i="10"/>
  <c r="F9" i="10" s="1"/>
  <c r="E8" i="10"/>
  <c r="E9" i="10" s="1"/>
  <c r="C8" i="10"/>
  <c r="C9" i="10" s="1"/>
  <c r="B8" i="10"/>
  <c r="B9" i="10" s="1"/>
  <c r="S7" i="10"/>
  <c r="R7" i="10"/>
  <c r="P7" i="10"/>
  <c r="O7" i="10"/>
  <c r="M7" i="10"/>
  <c r="L7" i="10"/>
  <c r="I7" i="10"/>
  <c r="H7" i="10"/>
  <c r="F7" i="10"/>
  <c r="E7" i="10"/>
  <c r="C7" i="10"/>
  <c r="B7" i="10"/>
  <c r="D14" i="3"/>
  <c r="F14" i="3" s="1"/>
  <c r="D13" i="3"/>
  <c r="F13" i="3" s="1"/>
  <c r="D12" i="3"/>
  <c r="F12" i="3" s="1"/>
  <c r="D11" i="3"/>
  <c r="F11" i="3" s="1"/>
  <c r="F10" i="3"/>
  <c r="D10" i="3"/>
  <c r="D9" i="3"/>
  <c r="F9" i="3" s="1"/>
  <c r="D8" i="3"/>
  <c r="F8" i="3" s="1"/>
  <c r="D7" i="3"/>
  <c r="F7" i="3" s="1"/>
  <c r="D6" i="3"/>
  <c r="F6" i="3" s="1"/>
  <c r="D5" i="3"/>
  <c r="F5" i="3" s="1"/>
  <c r="D4" i="3"/>
  <c r="F4" i="3" s="1"/>
  <c r="D3" i="3"/>
  <c r="F3" i="3" s="1"/>
  <c r="G14" i="2"/>
  <c r="H14" i="2" s="1"/>
  <c r="J14" i="2" s="1"/>
  <c r="G13" i="2"/>
  <c r="H13" i="2" s="1"/>
  <c r="J13" i="2" s="1"/>
  <c r="G12" i="2"/>
  <c r="H12" i="2" s="1"/>
  <c r="J12" i="2" s="1"/>
  <c r="G11" i="2"/>
  <c r="H11" i="2" s="1"/>
  <c r="J11" i="2" s="1"/>
  <c r="C11" i="2"/>
  <c r="G10" i="2"/>
  <c r="H10" i="2" s="1"/>
  <c r="J10" i="2" s="1"/>
  <c r="C10" i="2"/>
  <c r="H9" i="2"/>
  <c r="J9" i="2" s="1"/>
  <c r="G9" i="2"/>
  <c r="C9" i="2"/>
  <c r="G8" i="2"/>
  <c r="H8" i="2" s="1"/>
  <c r="J8" i="2" s="1"/>
  <c r="C8" i="2"/>
  <c r="G7" i="2"/>
  <c r="H7" i="2" s="1"/>
  <c r="J7" i="2" s="1"/>
  <c r="C7" i="2"/>
  <c r="H6" i="2"/>
  <c r="J6" i="2" s="1"/>
  <c r="G6" i="2"/>
  <c r="C6" i="2"/>
  <c r="G5" i="2"/>
  <c r="H5" i="2" s="1"/>
  <c r="J5" i="2" s="1"/>
  <c r="C5" i="2"/>
  <c r="G4" i="2"/>
  <c r="H4" i="2" s="1"/>
  <c r="J4" i="2" s="1"/>
  <c r="C4" i="2"/>
  <c r="G3" i="2"/>
  <c r="H3" i="2" s="1"/>
  <c r="J3" i="2" s="1"/>
  <c r="C3" i="2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C31" i="1"/>
  <c r="G30" i="1"/>
  <c r="H30" i="1" s="1"/>
  <c r="C30" i="1"/>
  <c r="G29" i="1"/>
  <c r="H29" i="1" s="1"/>
  <c r="C29" i="1"/>
  <c r="H28" i="1"/>
  <c r="G28" i="1"/>
  <c r="C28" i="1"/>
  <c r="G27" i="1"/>
  <c r="H27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C7" i="1"/>
  <c r="G6" i="1"/>
  <c r="H6" i="1" s="1"/>
  <c r="C6" i="1"/>
  <c r="G5" i="1"/>
  <c r="H5" i="1" s="1"/>
  <c r="C5" i="1"/>
  <c r="G4" i="1"/>
  <c r="H4" i="1" s="1"/>
  <c r="C4" i="1"/>
  <c r="G3" i="1"/>
  <c r="H3" i="1" s="1"/>
  <c r="C3" i="1"/>
  <c r="D13" i="6"/>
  <c r="F13" i="6" s="1"/>
  <c r="D12" i="6"/>
  <c r="F12" i="6" s="1"/>
  <c r="D11" i="6"/>
  <c r="F11" i="6" s="1"/>
  <c r="D10" i="6"/>
  <c r="F10" i="6" s="1"/>
  <c r="F9" i="6"/>
  <c r="D9" i="6"/>
  <c r="D8" i="6"/>
  <c r="F8" i="6" s="1"/>
  <c r="D7" i="6"/>
  <c r="F7" i="6" s="1"/>
  <c r="D6" i="6"/>
  <c r="F6" i="6" s="1"/>
  <c r="D5" i="6"/>
  <c r="F5" i="6" s="1"/>
  <c r="D4" i="6"/>
  <c r="F4" i="6" s="1"/>
  <c r="D3" i="6"/>
  <c r="F3" i="6" s="1"/>
  <c r="D2" i="6"/>
  <c r="F2" i="6" s="1"/>
  <c r="G14" i="5"/>
  <c r="H14" i="5" s="1"/>
  <c r="J14" i="5" s="1"/>
  <c r="G13" i="5"/>
  <c r="H13" i="5" s="1"/>
  <c r="J13" i="5" s="1"/>
  <c r="G12" i="5"/>
  <c r="H12" i="5" s="1"/>
  <c r="J12" i="5" s="1"/>
  <c r="G11" i="5"/>
  <c r="H11" i="5" s="1"/>
  <c r="J11" i="5" s="1"/>
  <c r="C11" i="5"/>
  <c r="G10" i="5"/>
  <c r="H10" i="5" s="1"/>
  <c r="J10" i="5" s="1"/>
  <c r="C10" i="5"/>
  <c r="G9" i="5"/>
  <c r="H9" i="5" s="1"/>
  <c r="J9" i="5" s="1"/>
  <c r="C9" i="5"/>
  <c r="G8" i="5"/>
  <c r="H8" i="5" s="1"/>
  <c r="J8" i="5" s="1"/>
  <c r="C8" i="5"/>
  <c r="G7" i="5"/>
  <c r="H7" i="5" s="1"/>
  <c r="J7" i="5" s="1"/>
  <c r="C7" i="5"/>
  <c r="G6" i="5"/>
  <c r="H6" i="5" s="1"/>
  <c r="J6" i="5" s="1"/>
  <c r="C6" i="5"/>
  <c r="G5" i="5"/>
  <c r="H5" i="5" s="1"/>
  <c r="J5" i="5" s="1"/>
  <c r="C5" i="5"/>
  <c r="G4" i="5"/>
  <c r="H4" i="5" s="1"/>
  <c r="J4" i="5" s="1"/>
  <c r="C4" i="5"/>
  <c r="G3" i="5"/>
  <c r="H3" i="5" s="1"/>
  <c r="J3" i="5" s="1"/>
  <c r="C3" i="5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C35" i="4"/>
  <c r="G34" i="4"/>
  <c r="H34" i="4" s="1"/>
  <c r="C34" i="4"/>
  <c r="G33" i="4"/>
  <c r="H33" i="4" s="1"/>
  <c r="C33" i="4"/>
  <c r="G32" i="4"/>
  <c r="H32" i="4" s="1"/>
  <c r="C32" i="4"/>
  <c r="G31" i="4"/>
  <c r="H31" i="4" s="1"/>
  <c r="C31" i="4"/>
  <c r="G30" i="4"/>
  <c r="H30" i="4" s="1"/>
  <c r="G14" i="4"/>
  <c r="H14" i="4" s="1"/>
  <c r="G13" i="4"/>
  <c r="H13" i="4" s="1"/>
  <c r="G12" i="4"/>
  <c r="H12" i="4" s="1"/>
  <c r="H11" i="4"/>
  <c r="G11" i="4"/>
  <c r="G10" i="4"/>
  <c r="H10" i="4" s="1"/>
  <c r="G9" i="4"/>
  <c r="H9" i="4" s="1"/>
  <c r="G8" i="4"/>
  <c r="H8" i="4" s="1"/>
  <c r="C8" i="4"/>
  <c r="G7" i="4"/>
  <c r="H7" i="4" s="1"/>
  <c r="C7" i="4"/>
  <c r="H6" i="4"/>
  <c r="G6" i="4"/>
  <c r="C6" i="4"/>
  <c r="H5" i="4"/>
  <c r="G5" i="4"/>
  <c r="C5" i="4"/>
  <c r="G4" i="4"/>
  <c r="H4" i="4" s="1"/>
  <c r="C4" i="4"/>
  <c r="G3" i="4"/>
  <c r="H3" i="4" s="1"/>
  <c r="C3" i="4"/>
</calcChain>
</file>

<file path=xl/sharedStrings.xml><?xml version="1.0" encoding="utf-8"?>
<sst xmlns="http://schemas.openxmlformats.org/spreadsheetml/2006/main" count="409" uniqueCount="57">
  <si>
    <t>Free Glycerol Standards</t>
  </si>
  <si>
    <t>Auxin Samples (Free Glycerol)</t>
  </si>
  <si>
    <t>TAG Standard (mg/ml)</t>
  </si>
  <si>
    <t>OD[540 nm]</t>
  </si>
  <si>
    <t>Adjusted OD[540 nm]</t>
  </si>
  <si>
    <t>Sample</t>
  </si>
  <si>
    <t>Concentration (mg/ml)</t>
  </si>
  <si>
    <t>0 mM, OreR, male</t>
  </si>
  <si>
    <t>10 mM, OreR, male</t>
  </si>
  <si>
    <t>0 mM, OreR, female</t>
  </si>
  <si>
    <t>10 mM, OreR, female</t>
  </si>
  <si>
    <t>0 mM, VK00040, male</t>
  </si>
  <si>
    <t>10 mM, VK00040, male</t>
  </si>
  <si>
    <t>0 mM, VK00040, female</t>
  </si>
  <si>
    <t>10 mM, VK00040, female</t>
  </si>
  <si>
    <t>0 mM, AID, male</t>
  </si>
  <si>
    <t>10 mM, AID, male</t>
  </si>
  <si>
    <t>0 mM, AID, female</t>
  </si>
  <si>
    <t>10 mM, AID, female</t>
  </si>
  <si>
    <t>Triacyclglycerol Standards</t>
  </si>
  <si>
    <t>Auxin Samples (Triacylglycerol)</t>
  </si>
  <si>
    <t>BCA Standards</t>
  </si>
  <si>
    <t>Auxin Samples (Protein)</t>
  </si>
  <si>
    <t>OD[560 nm]</t>
  </si>
  <si>
    <t>Adjusted OD[560 nm]</t>
  </si>
  <si>
    <t>Dilution Factor</t>
  </si>
  <si>
    <t>Adjusted Concentration (mg/ml)</t>
  </si>
  <si>
    <t>Free Glycerol (mg/ml)</t>
  </si>
  <si>
    <t>Triacylglycerol (mg/ml)</t>
  </si>
  <si>
    <t>Adjusted TAG (mg/ml)</t>
  </si>
  <si>
    <t>Protein (mg/ml)</t>
  </si>
  <si>
    <t>Normalized TAG (mg/ml)</t>
  </si>
  <si>
    <t>0 mM, AGES, male</t>
  </si>
  <si>
    <t>10 mM, AGES, male</t>
  </si>
  <si>
    <t>0 mM, AGES, female</t>
  </si>
  <si>
    <t>10 mM, AGES, female</t>
  </si>
  <si>
    <t>Triacylglycerol Standards</t>
  </si>
  <si>
    <t>Males</t>
  </si>
  <si>
    <t>Females</t>
  </si>
  <si>
    <t>Oregon R</t>
  </si>
  <si>
    <t>VK00040</t>
  </si>
  <si>
    <t>AID</t>
  </si>
  <si>
    <t>0 mM</t>
  </si>
  <si>
    <t>10 mM</t>
  </si>
  <si>
    <t>N = 1</t>
  </si>
  <si>
    <t>N = 2</t>
  </si>
  <si>
    <t>N = 3</t>
  </si>
  <si>
    <t>Average</t>
  </si>
  <si>
    <t>Std. Dev.</t>
  </si>
  <si>
    <t>Std. Error</t>
  </si>
  <si>
    <t>F Test</t>
  </si>
  <si>
    <t>T Test</t>
  </si>
  <si>
    <t>Different?</t>
  </si>
  <si>
    <t>Yes</t>
  </si>
  <si>
    <t>0 mM Males vs Females</t>
  </si>
  <si>
    <t>10 mM Males vs Females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</si>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</sst>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 (Body)"/>
    </font>
    <font>
      <sz val="12"/>
      <color theme="1"/>
      <name val="Arial (Body)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0" applyFont="1"/>
    <xf numFmtId="2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1" fillId="0" borderId="0" xfId="0" applyFont="1"/>
    <xf numFmtId="2" fontId="0" fillId="0" borderId="0" xfId="0" applyNumberForma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1" fillId="0" borderId="7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06.10.23 Free Glycerol Standards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54182926878385729"/>
                  <c:y val="-3.89635677319076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[2]TAG_modified!$A$3:$A$7</c:f>
              <c:numCache>
                <c:formatCode>General</c:formatCode>
                <c:ptCount val="5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</c:numCache>
            </c:numRef>
          </c:xVal>
          <c:yVal>
            <c:numRef>
              <c:f>[2]TAG_modified!$C$3:$C$7</c:f>
              <c:numCache>
                <c:formatCode>General</c:formatCode>
                <c:ptCount val="5"/>
                <c:pt idx="0">
                  <c:v>0</c:v>
                </c:pt>
                <c:pt idx="1">
                  <c:v>6.7000000000000004E-2</c:v>
                </c:pt>
                <c:pt idx="2">
                  <c:v>0.13200000000000001</c:v>
                </c:pt>
                <c:pt idx="3">
                  <c:v>0.25800000000000001</c:v>
                </c:pt>
                <c:pt idx="4">
                  <c:v>0.504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07-7B49-A0E8-80F43029B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371583"/>
        <c:axId val="250236847"/>
      </c:scatterChart>
      <c:valAx>
        <c:axId val="2503715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236847"/>
        <c:crosses val="autoZero"/>
        <c:crossBetween val="midCat"/>
      </c:valAx>
      <c:valAx>
        <c:axId val="2502368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Adjusted OD[540 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3715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06.10.23 Triacylglycerol Standards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FF9300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55044540633771832"/>
                  <c:y val="-4.01502975081695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[2]TAG_modified!$A$27:$A$31</c:f>
              <c:numCache>
                <c:formatCode>General</c:formatCode>
                <c:ptCount val="5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</c:numCache>
            </c:numRef>
          </c:xVal>
          <c:yVal>
            <c:numRef>
              <c:f>[2]TAG_modified!$C$27:$C$31</c:f>
              <c:numCache>
                <c:formatCode>General</c:formatCode>
                <c:ptCount val="5"/>
                <c:pt idx="0">
                  <c:v>0</c:v>
                </c:pt>
                <c:pt idx="1">
                  <c:v>7.1000000000000008E-2</c:v>
                </c:pt>
                <c:pt idx="2">
                  <c:v>0.13800000000000001</c:v>
                </c:pt>
                <c:pt idx="3">
                  <c:v>0.26400000000000001</c:v>
                </c:pt>
                <c:pt idx="4">
                  <c:v>0.49700000000000005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12-624D-884D-18376BC4C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605503"/>
        <c:axId val="601653711"/>
      </c:scatterChart>
      <c:valAx>
        <c:axId val="3066055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653711"/>
        <c:crosses val="autoZero"/>
        <c:crossBetween val="midCat"/>
      </c:valAx>
      <c:valAx>
        <c:axId val="601653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Adjusted OD[540 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605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06.10.23 BCA Protein Standards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6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46437045912739167"/>
                  <c:y val="-5.088078349710420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[2]Protein_modified!$A$3:$A$11</c:f>
              <c:numCache>
                <c:formatCode>General</c:formatCode>
                <c:ptCount val="9"/>
                <c:pt idx="0">
                  <c:v>0</c:v>
                </c:pt>
                <c:pt idx="1">
                  <c:v>2.5000000000000001E-2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0.75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xVal>
          <c:yVal>
            <c:numRef>
              <c:f>[2]Protein_modified!$C$3:$C$11</c:f>
              <c:numCache>
                <c:formatCode>General</c:formatCode>
                <c:ptCount val="9"/>
                <c:pt idx="0">
                  <c:v>0</c:v>
                </c:pt>
                <c:pt idx="1">
                  <c:v>6.7000000000000004E-2</c:v>
                </c:pt>
                <c:pt idx="2">
                  <c:v>0.22</c:v>
                </c:pt>
                <c:pt idx="3">
                  <c:v>0.41600000000000004</c:v>
                </c:pt>
                <c:pt idx="4">
                  <c:v>0.76400000000000001</c:v>
                </c:pt>
                <c:pt idx="5">
                  <c:v>1.0489999999999999</c:v>
                </c:pt>
                <c:pt idx="6">
                  <c:v>1.3019999999999998</c:v>
                </c:pt>
                <c:pt idx="7">
                  <c:v>1.8279999999999998</c:v>
                </c:pt>
                <c:pt idx="8">
                  <c:v>2.339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82-EB4A-A796-B0E7C0CE1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040032"/>
        <c:axId val="869042192"/>
      </c:scatterChart>
      <c:valAx>
        <c:axId val="869040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Concentration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042192"/>
        <c:crosses val="autoZero"/>
        <c:crossBetween val="midCat"/>
      </c:valAx>
      <c:valAx>
        <c:axId val="869042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Adjusted</a:t>
                </a:r>
                <a:r>
                  <a:rPr lang="en-US" baseline="0"/>
                  <a:t> OD[560 nm]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04003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/>
              <a:t>06.12.23 Free Glycerol Standards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38100" cap="rnd">
                <a:solidFill>
                  <a:schemeClr val="accent5">
                    <a:lumMod val="60000"/>
                    <a:lumOff val="40000"/>
                  </a:schemeClr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50871324041272836"/>
                  <c:y val="-2.260231987130640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[1]TAG_modified!$A$3:$A$8</c:f>
              <c:numCache>
                <c:formatCode>General</c:formatCode>
                <c:ptCount val="6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</c:numCache>
            </c:numRef>
          </c:xVal>
          <c:yVal>
            <c:numRef>
              <c:f>[1]TAG_modified!$C$3:$C$8</c:f>
              <c:numCache>
                <c:formatCode>General</c:formatCode>
                <c:ptCount val="6"/>
                <c:pt idx="0">
                  <c:v>0</c:v>
                </c:pt>
                <c:pt idx="1">
                  <c:v>7.0000000000000007E-2</c:v>
                </c:pt>
                <c:pt idx="2">
                  <c:v>0.13600000000000001</c:v>
                </c:pt>
                <c:pt idx="3">
                  <c:v>0.26500000000000001</c:v>
                </c:pt>
                <c:pt idx="4">
                  <c:v>0.5169999999999999</c:v>
                </c:pt>
                <c:pt idx="5">
                  <c:v>0.91599999999999993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71-EA47-8000-AFD4FD894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820415"/>
        <c:axId val="542822143"/>
      </c:scatterChart>
      <c:valAx>
        <c:axId val="5428204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Concentration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2822143"/>
        <c:crosses val="autoZero"/>
        <c:crossBetween val="midCat"/>
      </c:valAx>
      <c:valAx>
        <c:axId val="5428221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Adjusted OD[540 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2820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06.12.23 Triacylglycerol Standards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9300"/>
              </a:solidFill>
              <a:ln w="9525">
                <a:solidFill>
                  <a:srgbClr val="FF9300"/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C000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51125484710584668"/>
                  <c:y val="-7.01116246780057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[1]TAG_modified!$A$30:$A$35</c:f>
              <c:numCache>
                <c:formatCode>General</c:formatCode>
                <c:ptCount val="6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</c:numCache>
            </c:numRef>
          </c:xVal>
          <c:yVal>
            <c:numRef>
              <c:f>[1]TAG_modified!$C$30:$C$35</c:f>
              <c:numCache>
                <c:formatCode>General</c:formatCode>
                <c:ptCount val="6"/>
                <c:pt idx="0">
                  <c:v>0</c:v>
                </c:pt>
                <c:pt idx="1">
                  <c:v>6.8000000000000005E-2</c:v>
                </c:pt>
                <c:pt idx="2">
                  <c:v>0.13800000000000001</c:v>
                </c:pt>
                <c:pt idx="3">
                  <c:v>0.26600000000000001</c:v>
                </c:pt>
                <c:pt idx="4">
                  <c:v>0.49600000000000005</c:v>
                </c:pt>
                <c:pt idx="5">
                  <c:v>0.95399999999999996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F8-0C45-A27B-3AA7E6EEA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051151"/>
        <c:axId val="574049263"/>
      </c:scatterChart>
      <c:valAx>
        <c:axId val="57405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Concentration</a:t>
                </a:r>
                <a:r>
                  <a:rPr lang="en-US" baseline="0"/>
                  <a:t> (mg/ml)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4049263"/>
        <c:crosses val="autoZero"/>
        <c:crossBetween val="midCat"/>
      </c:valAx>
      <c:valAx>
        <c:axId val="5740492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Adjusted OD[540 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4051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06.12.23 Protein Standard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chemeClr val="accent6">
                    <a:lumMod val="60000"/>
                    <a:lumOff val="40000"/>
                  </a:schemeClr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45368395596742056"/>
                  <c:y val="-2.317215304034132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[1]Protein_modified!$A$3:$A$11</c:f>
              <c:numCache>
                <c:formatCode>General</c:formatCode>
                <c:ptCount val="9"/>
                <c:pt idx="0">
                  <c:v>0</c:v>
                </c:pt>
                <c:pt idx="1">
                  <c:v>2.5000000000000001E-2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0.75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xVal>
          <c:yVal>
            <c:numRef>
              <c:f>[1]Protein_modified!$C$3:$C$11</c:f>
              <c:numCache>
                <c:formatCode>General</c:formatCode>
                <c:ptCount val="9"/>
                <c:pt idx="0">
                  <c:v>0</c:v>
                </c:pt>
                <c:pt idx="1">
                  <c:v>5.9999999999999984E-2</c:v>
                </c:pt>
                <c:pt idx="2">
                  <c:v>0.25600000000000001</c:v>
                </c:pt>
                <c:pt idx="3">
                  <c:v>0.46600000000000003</c:v>
                </c:pt>
                <c:pt idx="4">
                  <c:v>0.82100000000000006</c:v>
                </c:pt>
                <c:pt idx="5">
                  <c:v>1.131</c:v>
                </c:pt>
                <c:pt idx="6">
                  <c:v>1.4389999999999998</c:v>
                </c:pt>
                <c:pt idx="7">
                  <c:v>1.9910000000000001</c:v>
                </c:pt>
                <c:pt idx="8">
                  <c:v>2.516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62-734C-9B44-98446F916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986623"/>
        <c:axId val="553402335"/>
      </c:scatterChart>
      <c:valAx>
        <c:axId val="546986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Concentration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3402335"/>
        <c:crosses val="autoZero"/>
        <c:crossBetween val="midCat"/>
      </c:valAx>
      <c:valAx>
        <c:axId val="5534023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Adjusted OD[560 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6986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/>
              <a:t>06.14.23 Free Glycerol Standards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38100" cap="rnd">
                <a:solidFill>
                  <a:schemeClr val="accent5">
                    <a:lumMod val="60000"/>
                    <a:lumOff val="40000"/>
                  </a:schemeClr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50871324041272836"/>
                  <c:y val="-2.260231987130640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[3]TAG_modified!$A$3:$A$8</c:f>
              <c:numCache>
                <c:formatCode>General</c:formatCode>
                <c:ptCount val="6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</c:numCache>
            </c:numRef>
          </c:xVal>
          <c:yVal>
            <c:numRef>
              <c:f>[3]TAG_modified!$C$3:$C$8</c:f>
              <c:numCache>
                <c:formatCode>General</c:formatCode>
                <c:ptCount val="6"/>
                <c:pt idx="0">
                  <c:v>0</c:v>
                </c:pt>
                <c:pt idx="1">
                  <c:v>6.5000000000000002E-2</c:v>
                </c:pt>
                <c:pt idx="2">
                  <c:v>0.127</c:v>
                </c:pt>
                <c:pt idx="3">
                  <c:v>0.26500000000000001</c:v>
                </c:pt>
                <c:pt idx="4">
                  <c:v>0.5069999999999999</c:v>
                </c:pt>
                <c:pt idx="5">
                  <c:v>0.91700000000000004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67-3340-AA44-E942D88D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820415"/>
        <c:axId val="542822143"/>
      </c:scatterChart>
      <c:valAx>
        <c:axId val="5428204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Concentration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2822143"/>
        <c:crosses val="autoZero"/>
        <c:crossBetween val="midCat"/>
      </c:valAx>
      <c:valAx>
        <c:axId val="5428221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Adjusted OD[540 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2820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06.14.23 Triacylglycerol Standards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9300"/>
              </a:solidFill>
              <a:ln w="9525">
                <a:solidFill>
                  <a:srgbClr val="FF9300"/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C000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51125484710584668"/>
                  <c:y val="-7.01116246780057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[3]TAG_modified!$A$30:$A$35</c:f>
              <c:numCache>
                <c:formatCode>General</c:formatCode>
                <c:ptCount val="6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</c:numCache>
            </c:numRef>
          </c:xVal>
          <c:yVal>
            <c:numRef>
              <c:f>[3]TAG_modified!$C$30:$C$35</c:f>
              <c:numCache>
                <c:formatCode>General</c:formatCode>
                <c:ptCount val="6"/>
                <c:pt idx="0">
                  <c:v>0</c:v>
                </c:pt>
                <c:pt idx="1">
                  <c:v>6.2E-2</c:v>
                </c:pt>
                <c:pt idx="2">
                  <c:v>0.129</c:v>
                </c:pt>
                <c:pt idx="3">
                  <c:v>0.25</c:v>
                </c:pt>
                <c:pt idx="4">
                  <c:v>0.52</c:v>
                </c:pt>
                <c:pt idx="5">
                  <c:v>0.93500000000000005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C3-6D4D-AAFA-38D99EF4B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051151"/>
        <c:axId val="574049263"/>
      </c:scatterChart>
      <c:valAx>
        <c:axId val="57405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Concentration</a:t>
                </a:r>
                <a:r>
                  <a:rPr lang="en-US" baseline="0"/>
                  <a:t> (mg/ml)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4049263"/>
        <c:crosses val="autoZero"/>
        <c:crossBetween val="midCat"/>
      </c:valAx>
      <c:valAx>
        <c:axId val="5740492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Adjusted OD[540 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4051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06.14.23 Protein Standard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chemeClr val="accent6">
                    <a:lumMod val="60000"/>
                    <a:lumOff val="40000"/>
                  </a:schemeClr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45368395596742056"/>
                  <c:y val="-2.317215304034132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[3]Protein_modified!$A$3:$A$11</c:f>
              <c:numCache>
                <c:formatCode>General</c:formatCode>
                <c:ptCount val="9"/>
                <c:pt idx="0">
                  <c:v>0</c:v>
                </c:pt>
                <c:pt idx="1">
                  <c:v>2.5000000000000001E-2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0.75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xVal>
          <c:yVal>
            <c:numRef>
              <c:f>[3]Protein_modified!$C$3:$C$11</c:f>
              <c:numCache>
                <c:formatCode>General</c:formatCode>
                <c:ptCount val="9"/>
                <c:pt idx="0">
                  <c:v>0</c:v>
                </c:pt>
                <c:pt idx="1">
                  <c:v>6.3999999999999987E-2</c:v>
                </c:pt>
                <c:pt idx="2">
                  <c:v>0.25900000000000001</c:v>
                </c:pt>
                <c:pt idx="3">
                  <c:v>0.47400000000000003</c:v>
                </c:pt>
                <c:pt idx="4">
                  <c:v>0.83900000000000008</c:v>
                </c:pt>
                <c:pt idx="5">
                  <c:v>1.149</c:v>
                </c:pt>
                <c:pt idx="6">
                  <c:v>1.4189999999999998</c:v>
                </c:pt>
                <c:pt idx="7">
                  <c:v>1.968</c:v>
                </c:pt>
                <c:pt idx="8">
                  <c:v>2.4830000000000001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79-1447-AED9-95DB81E0D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986623"/>
        <c:axId val="553402335"/>
      </c:scatterChart>
      <c:valAx>
        <c:axId val="546986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Concentration (mg/ml)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3402335"/>
        <c:crosses val="autoZero"/>
        <c:crossBetween val="midCat"/>
      </c:valAx>
      <c:valAx>
        <c:axId val="5534023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Adjusted OD[560 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6986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3</xdr:col>
      <xdr:colOff>1016000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ED111-B8FE-A444-AAE8-994D1C11B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23091</xdr:colOff>
      <xdr:row>31</xdr:row>
      <xdr:rowOff>36945</xdr:rowOff>
    </xdr:from>
    <xdr:to>
      <xdr:col>3</xdr:col>
      <xdr:colOff>1223818</xdr:colOff>
      <xdr:row>46</xdr:row>
      <xdr:rowOff>207817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83A6B1-2E92-CD4A-892B-D1CBCB1ED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3</xdr:col>
      <xdr:colOff>939800</xdr:colOff>
      <xdr:row>26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BDA6D1-1220-B14B-9B80-950AFB8C5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9</xdr:row>
      <xdr:rowOff>6350</xdr:rowOff>
    </xdr:from>
    <xdr:to>
      <xdr:col>4</xdr:col>
      <xdr:colOff>0</xdr:colOff>
      <xdr:row>23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8B5696-2B8E-174A-91E0-A0B32F728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4535</xdr:colOff>
      <xdr:row>35</xdr:row>
      <xdr:rowOff>193221</xdr:rowOff>
    </xdr:from>
    <xdr:to>
      <xdr:col>3</xdr:col>
      <xdr:colOff>1269999</xdr:colOff>
      <xdr:row>49</xdr:row>
      <xdr:rowOff>136071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21463D-E1F1-B44F-8AAD-871C862392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190500</xdr:rowOff>
    </xdr:from>
    <xdr:to>
      <xdr:col>4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71461C-861C-FC48-B797-1C7943248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9</xdr:row>
      <xdr:rowOff>6350</xdr:rowOff>
    </xdr:from>
    <xdr:to>
      <xdr:col>4</xdr:col>
      <xdr:colOff>0</xdr:colOff>
      <xdr:row>23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F8647E-7460-394C-BAA7-441DCB4D3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4535</xdr:colOff>
      <xdr:row>35</xdr:row>
      <xdr:rowOff>193221</xdr:rowOff>
    </xdr:from>
    <xdr:to>
      <xdr:col>3</xdr:col>
      <xdr:colOff>1269999</xdr:colOff>
      <xdr:row>49</xdr:row>
      <xdr:rowOff>136071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4C61B8-4063-504E-99BF-DA000621C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190500</xdr:rowOff>
    </xdr:from>
    <xdr:to>
      <xdr:col>4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DB7235-B560-0441-97AF-D469BE1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nweaver/Desktop/Lab/Faculty/Lab/Data/Auxin/TAG/2023_0612/2023_0612%20Auxin%20TAG_Analysis.xlsx" TargetMode="External"/><Relationship Id="rId1" Type="http://schemas.openxmlformats.org/officeDocument/2006/relationships/externalLinkPath" Target="/Users/lnweaver/Desktop/Lab/Faculty/Lab/Data/Auxin/TAG/2023_0612/2023_0612%20Auxin%20TAG_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nweaver/Desktop/Lab/Faculty/Lab/Data/Auxin/TAG/2023_0610/2023_0610%20Auxin%20TAG%20Analysis.xlsx" TargetMode="External"/><Relationship Id="rId1" Type="http://schemas.openxmlformats.org/officeDocument/2006/relationships/externalLinkPath" Target="/Users/lnweaver/Desktop/Lab/Faculty/Lab/Data/Auxin/TAG/2023_0610/2023_0610%20Auxin%20TAG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nweaver/Desktop/Lab/Faculty/Lab/Data/Auxin/TAG/2023_0614/2023_0614%20Auxin%20TAG_Analysis.xlsx" TargetMode="External"/><Relationship Id="rId1" Type="http://schemas.openxmlformats.org/officeDocument/2006/relationships/externalLinkPath" Target="/Users/lnweaver/Desktop/Lab/Faculty/Lab/Data/Auxin/TAG/2023_0614/2023_0614%20Auxin%20TAG_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_raw data"/>
      <sheetName val="TAG_modified"/>
      <sheetName val="Protein_raw data"/>
      <sheetName val="Protein_modified"/>
      <sheetName val="2023_0612 Analysis"/>
    </sheetNames>
    <sheetDataSet>
      <sheetData sheetId="0" refreshError="1"/>
      <sheetData sheetId="1">
        <row r="3">
          <cell r="A3">
            <v>0</v>
          </cell>
          <cell r="C3">
            <v>0</v>
          </cell>
        </row>
        <row r="4">
          <cell r="A4">
            <v>0.125</v>
          </cell>
          <cell r="C4">
            <v>7.0000000000000007E-2</v>
          </cell>
        </row>
        <row r="5">
          <cell r="A5">
            <v>0.25</v>
          </cell>
          <cell r="C5">
            <v>0.13600000000000001</v>
          </cell>
        </row>
        <row r="6">
          <cell r="A6">
            <v>0.5</v>
          </cell>
          <cell r="C6">
            <v>0.26500000000000001</v>
          </cell>
        </row>
        <row r="7">
          <cell r="A7">
            <v>1</v>
          </cell>
          <cell r="C7">
            <v>0.5169999999999999</v>
          </cell>
        </row>
        <row r="8">
          <cell r="A8">
            <v>2</v>
          </cell>
          <cell r="C8">
            <v>0.91599999999999993</v>
          </cell>
        </row>
        <row r="30">
          <cell r="A30">
            <v>0</v>
          </cell>
          <cell r="C30">
            <v>0</v>
          </cell>
        </row>
        <row r="31">
          <cell r="A31">
            <v>0.125</v>
          </cell>
          <cell r="C31">
            <v>6.8000000000000005E-2</v>
          </cell>
        </row>
        <row r="32">
          <cell r="A32">
            <v>0.25</v>
          </cell>
          <cell r="C32">
            <v>0.13800000000000001</v>
          </cell>
        </row>
        <row r="33">
          <cell r="A33">
            <v>0.5</v>
          </cell>
          <cell r="C33">
            <v>0.26600000000000001</v>
          </cell>
        </row>
        <row r="34">
          <cell r="A34">
            <v>1</v>
          </cell>
          <cell r="C34">
            <v>0.49600000000000005</v>
          </cell>
        </row>
        <row r="35">
          <cell r="A35">
            <v>2</v>
          </cell>
          <cell r="C35">
            <v>0.95399999999999996</v>
          </cell>
        </row>
      </sheetData>
      <sheetData sheetId="2" refreshError="1"/>
      <sheetData sheetId="3">
        <row r="3">
          <cell r="A3">
            <v>0</v>
          </cell>
          <cell r="C3">
            <v>0</v>
          </cell>
        </row>
        <row r="4">
          <cell r="A4">
            <v>2.5000000000000001E-2</v>
          </cell>
          <cell r="C4">
            <v>5.9999999999999984E-2</v>
          </cell>
        </row>
        <row r="5">
          <cell r="A5">
            <v>0.125</v>
          </cell>
          <cell r="C5">
            <v>0.25600000000000001</v>
          </cell>
        </row>
        <row r="6">
          <cell r="A6">
            <v>0.25</v>
          </cell>
          <cell r="C6">
            <v>0.46600000000000003</v>
          </cell>
        </row>
        <row r="7">
          <cell r="A7">
            <v>0.5</v>
          </cell>
          <cell r="C7">
            <v>0.82100000000000006</v>
          </cell>
        </row>
        <row r="8">
          <cell r="A8">
            <v>0.75</v>
          </cell>
          <cell r="C8">
            <v>1.131</v>
          </cell>
        </row>
        <row r="9">
          <cell r="A9">
            <v>1</v>
          </cell>
          <cell r="C9">
            <v>1.4389999999999998</v>
          </cell>
        </row>
        <row r="10">
          <cell r="A10">
            <v>1.5</v>
          </cell>
          <cell r="C10">
            <v>1.9910000000000001</v>
          </cell>
        </row>
        <row r="11">
          <cell r="A11">
            <v>2</v>
          </cell>
          <cell r="C11">
            <v>2.516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_raw data"/>
      <sheetName val="TAG_modified"/>
      <sheetName val="Protein_raw data"/>
      <sheetName val="Protein_modified"/>
      <sheetName val="2023_0610 Analysis"/>
      <sheetName val="Print 2"/>
    </sheetNames>
    <sheetDataSet>
      <sheetData sheetId="0" refreshError="1"/>
      <sheetData sheetId="1">
        <row r="3">
          <cell r="A3">
            <v>0</v>
          </cell>
          <cell r="C3">
            <v>0</v>
          </cell>
        </row>
        <row r="4">
          <cell r="A4">
            <v>0.125</v>
          </cell>
          <cell r="C4">
            <v>6.7000000000000004E-2</v>
          </cell>
        </row>
        <row r="5">
          <cell r="A5">
            <v>0.25</v>
          </cell>
          <cell r="C5">
            <v>0.13200000000000001</v>
          </cell>
        </row>
        <row r="6">
          <cell r="A6">
            <v>0.5</v>
          </cell>
          <cell r="C6">
            <v>0.25800000000000001</v>
          </cell>
        </row>
        <row r="7">
          <cell r="A7">
            <v>1</v>
          </cell>
          <cell r="C7">
            <v>0.504</v>
          </cell>
        </row>
        <row r="27">
          <cell r="A27">
            <v>0</v>
          </cell>
          <cell r="C27">
            <v>0</v>
          </cell>
        </row>
        <row r="28">
          <cell r="A28">
            <v>0.125</v>
          </cell>
          <cell r="C28">
            <v>7.1000000000000008E-2</v>
          </cell>
        </row>
        <row r="29">
          <cell r="A29">
            <v>0.25</v>
          </cell>
          <cell r="C29">
            <v>0.13800000000000001</v>
          </cell>
        </row>
        <row r="30">
          <cell r="A30">
            <v>0.5</v>
          </cell>
          <cell r="C30">
            <v>0.26400000000000001</v>
          </cell>
        </row>
        <row r="31">
          <cell r="A31">
            <v>1</v>
          </cell>
          <cell r="C31">
            <v>0.49700000000000005</v>
          </cell>
        </row>
      </sheetData>
      <sheetData sheetId="2" refreshError="1"/>
      <sheetData sheetId="3">
        <row r="3">
          <cell r="A3">
            <v>0</v>
          </cell>
          <cell r="C3">
            <v>0</v>
          </cell>
        </row>
        <row r="4">
          <cell r="A4">
            <v>2.5000000000000001E-2</v>
          </cell>
          <cell r="C4">
            <v>6.7000000000000004E-2</v>
          </cell>
        </row>
        <row r="5">
          <cell r="A5">
            <v>0.125</v>
          </cell>
          <cell r="C5">
            <v>0.22</v>
          </cell>
        </row>
        <row r="6">
          <cell r="A6">
            <v>0.25</v>
          </cell>
          <cell r="C6">
            <v>0.41600000000000004</v>
          </cell>
        </row>
        <row r="7">
          <cell r="A7">
            <v>0.5</v>
          </cell>
          <cell r="C7">
            <v>0.76400000000000001</v>
          </cell>
        </row>
        <row r="8">
          <cell r="A8">
            <v>0.75</v>
          </cell>
          <cell r="C8">
            <v>1.0489999999999999</v>
          </cell>
        </row>
        <row r="9">
          <cell r="A9">
            <v>1</v>
          </cell>
          <cell r="C9">
            <v>1.3019999999999998</v>
          </cell>
        </row>
        <row r="10">
          <cell r="A10">
            <v>1.5</v>
          </cell>
          <cell r="C10">
            <v>1.8279999999999998</v>
          </cell>
        </row>
        <row r="11">
          <cell r="A11">
            <v>2</v>
          </cell>
          <cell r="C11">
            <v>2.339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G_raw data"/>
      <sheetName val="TAG_modified"/>
      <sheetName val="Protein_raw data"/>
      <sheetName val="Protein_modified"/>
      <sheetName val="2023_0614 Analysis"/>
      <sheetName val="Stats for all 3 N"/>
    </sheetNames>
    <sheetDataSet>
      <sheetData sheetId="0"/>
      <sheetData sheetId="1">
        <row r="3">
          <cell r="A3">
            <v>0</v>
          </cell>
          <cell r="C3">
            <v>0</v>
          </cell>
        </row>
        <row r="4">
          <cell r="A4">
            <v>0.125</v>
          </cell>
          <cell r="C4">
            <v>6.5000000000000002E-2</v>
          </cell>
        </row>
        <row r="5">
          <cell r="A5">
            <v>0.25</v>
          </cell>
          <cell r="C5">
            <v>0.127</v>
          </cell>
        </row>
        <row r="6">
          <cell r="A6">
            <v>0.5</v>
          </cell>
          <cell r="C6">
            <v>0.26500000000000001</v>
          </cell>
        </row>
        <row r="7">
          <cell r="A7">
            <v>1</v>
          </cell>
          <cell r="C7">
            <v>0.5069999999999999</v>
          </cell>
        </row>
        <row r="8">
          <cell r="A8">
            <v>2</v>
          </cell>
          <cell r="C8">
            <v>0.91700000000000004</v>
          </cell>
        </row>
        <row r="30">
          <cell r="A30">
            <v>0</v>
          </cell>
          <cell r="C30">
            <v>0</v>
          </cell>
        </row>
        <row r="31">
          <cell r="A31">
            <v>0.125</v>
          </cell>
          <cell r="C31">
            <v>6.2E-2</v>
          </cell>
        </row>
        <row r="32">
          <cell r="A32">
            <v>0.25</v>
          </cell>
          <cell r="C32">
            <v>0.129</v>
          </cell>
        </row>
        <row r="33">
          <cell r="A33">
            <v>0.5</v>
          </cell>
          <cell r="C33">
            <v>0.25</v>
          </cell>
        </row>
        <row r="34">
          <cell r="A34">
            <v>1</v>
          </cell>
          <cell r="C34">
            <v>0.52</v>
          </cell>
        </row>
        <row r="35">
          <cell r="A35">
            <v>2</v>
          </cell>
          <cell r="C35">
            <v>0.93500000000000005</v>
          </cell>
        </row>
      </sheetData>
      <sheetData sheetId="2"/>
      <sheetData sheetId="3">
        <row r="3">
          <cell r="A3">
            <v>0</v>
          </cell>
          <cell r="C3">
            <v>0</v>
          </cell>
        </row>
        <row r="4">
          <cell r="A4">
            <v>2.5000000000000001E-2</v>
          </cell>
          <cell r="C4">
            <v>6.3999999999999987E-2</v>
          </cell>
        </row>
        <row r="5">
          <cell r="A5">
            <v>0.125</v>
          </cell>
          <cell r="C5">
            <v>0.25900000000000001</v>
          </cell>
        </row>
        <row r="6">
          <cell r="A6">
            <v>0.25</v>
          </cell>
          <cell r="C6">
            <v>0.47400000000000003</v>
          </cell>
        </row>
        <row r="7">
          <cell r="A7">
            <v>0.5</v>
          </cell>
          <cell r="C7">
            <v>0.83900000000000008</v>
          </cell>
        </row>
        <row r="8">
          <cell r="A8">
            <v>0.75</v>
          </cell>
          <cell r="C8">
            <v>1.149</v>
          </cell>
        </row>
        <row r="9">
          <cell r="A9">
            <v>1</v>
          </cell>
          <cell r="C9">
            <v>1.4189999999999998</v>
          </cell>
        </row>
        <row r="10">
          <cell r="A10">
            <v>1.5</v>
          </cell>
          <cell r="C10">
            <v>1.968</v>
          </cell>
        </row>
        <row r="11">
          <cell r="A11">
            <v>2</v>
          </cell>
          <cell r="C11">
            <v>2.4830000000000001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FF17-3A17-8047-A6C5-52366CF25BF2}">
  <dimension ref="A1:J75"/>
  <sheetViews>
    <sheetView workbookViewId="0">
      <selection activeCell="E14" sqref="E14"/>
    </sheetView>
  </sheetViews>
  <sheetFormatPr baseColWidth="10" defaultRowHeight="16" x14ac:dyDescent="0.2"/>
  <cols>
    <col min="1" max="1" width="28.33203125" style="2" customWidth="1"/>
    <col min="2" max="2" width="14.5" style="2" customWidth="1"/>
    <col min="3" max="3" width="25.33203125" style="2" customWidth="1"/>
    <col min="4" max="4" width="16.83203125" style="2" customWidth="1"/>
    <col min="5" max="5" width="28.33203125" style="2" customWidth="1"/>
    <col min="6" max="6" width="14.5" style="2" customWidth="1"/>
    <col min="7" max="7" width="25.33203125" style="2" customWidth="1"/>
    <col min="8" max="8" width="26.33203125" style="2" customWidth="1"/>
    <col min="9" max="16384" width="10.83203125" style="2"/>
  </cols>
  <sheetData>
    <row r="1" spans="1:8" ht="18" x14ac:dyDescent="0.2">
      <c r="A1" s="1" t="s">
        <v>0</v>
      </c>
      <c r="B1" s="1"/>
      <c r="C1" s="1"/>
      <c r="E1" s="1" t="s">
        <v>1</v>
      </c>
      <c r="F1" s="1"/>
      <c r="G1" s="1"/>
      <c r="H1" s="1"/>
    </row>
    <row r="2" spans="1:8" x14ac:dyDescent="0.2">
      <c r="A2" s="3" t="s">
        <v>2</v>
      </c>
      <c r="B2" s="3" t="s">
        <v>3</v>
      </c>
      <c r="C2" s="3" t="s">
        <v>4</v>
      </c>
      <c r="D2" s="4"/>
      <c r="E2" s="3" t="s">
        <v>5</v>
      </c>
      <c r="F2" s="3" t="s">
        <v>3</v>
      </c>
      <c r="G2" s="3" t="s">
        <v>4</v>
      </c>
      <c r="H2" s="3" t="s">
        <v>6</v>
      </c>
    </row>
    <row r="3" spans="1:8" x14ac:dyDescent="0.2">
      <c r="A3" s="4">
        <v>0</v>
      </c>
      <c r="B3" s="4">
        <v>6.3E-2</v>
      </c>
      <c r="C3" s="4">
        <f>B3-B3</f>
        <v>0</v>
      </c>
      <c r="E3" s="2" t="s">
        <v>7</v>
      </c>
      <c r="F3" s="4">
        <v>8.5999999999999993E-2</v>
      </c>
      <c r="G3" s="4">
        <f>F3-B3</f>
        <v>2.2999999999999993E-2</v>
      </c>
      <c r="H3" s="5">
        <f>G3/0.5078</f>
        <v>4.5293422607325703E-2</v>
      </c>
    </row>
    <row r="4" spans="1:8" x14ac:dyDescent="0.2">
      <c r="A4" s="4">
        <v>0.125</v>
      </c>
      <c r="B4" s="4">
        <v>0.13</v>
      </c>
      <c r="C4" s="4">
        <f>B4-B3</f>
        <v>6.7000000000000004E-2</v>
      </c>
      <c r="E4" s="2" t="s">
        <v>8</v>
      </c>
      <c r="F4" s="4">
        <v>9.1999999999999998E-2</v>
      </c>
      <c r="G4" s="4">
        <f>F4-B3</f>
        <v>2.8999999999999998E-2</v>
      </c>
      <c r="H4" s="5">
        <f t="shared" ref="H4:H14" si="0">G4/0.5078</f>
        <v>5.7109098070106334E-2</v>
      </c>
    </row>
    <row r="5" spans="1:8" x14ac:dyDescent="0.2">
      <c r="A5" s="4">
        <v>0.25</v>
      </c>
      <c r="B5" s="4">
        <v>0.19500000000000001</v>
      </c>
      <c r="C5" s="4">
        <f>B5-B3</f>
        <v>0.13200000000000001</v>
      </c>
      <c r="E5" s="2" t="s">
        <v>9</v>
      </c>
      <c r="F5" s="4">
        <v>0.10299999999999999</v>
      </c>
      <c r="G5" s="4">
        <f>F5-B3</f>
        <v>3.9999999999999994E-2</v>
      </c>
      <c r="H5" s="5">
        <f t="shared" si="0"/>
        <v>7.8771169751870804E-2</v>
      </c>
    </row>
    <row r="6" spans="1:8" x14ac:dyDescent="0.2">
      <c r="A6" s="4">
        <v>0.5</v>
      </c>
      <c r="B6" s="4">
        <v>0.32100000000000001</v>
      </c>
      <c r="C6" s="4">
        <f>B6-B3</f>
        <v>0.25800000000000001</v>
      </c>
      <c r="E6" s="2" t="s">
        <v>10</v>
      </c>
      <c r="F6" s="4">
        <v>9.8000000000000004E-2</v>
      </c>
      <c r="G6" s="4">
        <f>F6-B3</f>
        <v>3.5000000000000003E-2</v>
      </c>
      <c r="H6" s="5">
        <f t="shared" si="0"/>
        <v>6.8924773532886965E-2</v>
      </c>
    </row>
    <row r="7" spans="1:8" x14ac:dyDescent="0.2">
      <c r="A7" s="4">
        <v>1</v>
      </c>
      <c r="B7" s="4">
        <v>0.56699999999999995</v>
      </c>
      <c r="C7" s="4">
        <f>B7-B3</f>
        <v>0.504</v>
      </c>
      <c r="E7" s="2" t="s">
        <v>11</v>
      </c>
      <c r="F7" s="4">
        <v>8.1000000000000003E-2</v>
      </c>
      <c r="G7" s="4">
        <f>F7-B3</f>
        <v>1.8000000000000002E-2</v>
      </c>
      <c r="H7" s="5">
        <f t="shared" si="0"/>
        <v>3.5447026388341872E-2</v>
      </c>
    </row>
    <row r="8" spans="1:8" x14ac:dyDescent="0.2">
      <c r="E8" s="2" t="s">
        <v>12</v>
      </c>
      <c r="F8" s="4">
        <v>7.5999999999999998E-2</v>
      </c>
      <c r="G8" s="4">
        <f>F8-B3</f>
        <v>1.2999999999999998E-2</v>
      </c>
      <c r="H8" s="5">
        <f t="shared" si="0"/>
        <v>2.5600630169358009E-2</v>
      </c>
    </row>
    <row r="9" spans="1:8" x14ac:dyDescent="0.2">
      <c r="E9" s="2" t="s">
        <v>13</v>
      </c>
      <c r="F9" s="4">
        <v>7.5999999999999998E-2</v>
      </c>
      <c r="G9" s="4">
        <f>F9-B3</f>
        <v>1.2999999999999998E-2</v>
      </c>
      <c r="H9" s="5">
        <f t="shared" si="0"/>
        <v>2.5600630169358009E-2</v>
      </c>
    </row>
    <row r="10" spans="1:8" x14ac:dyDescent="0.2">
      <c r="E10" s="2" t="s">
        <v>14</v>
      </c>
      <c r="F10" s="4">
        <v>8.5999999999999993E-2</v>
      </c>
      <c r="G10" s="4">
        <f>F10-B3</f>
        <v>2.2999999999999993E-2</v>
      </c>
      <c r="H10" s="5">
        <f t="shared" si="0"/>
        <v>4.5293422607325703E-2</v>
      </c>
    </row>
    <row r="11" spans="1:8" x14ac:dyDescent="0.2">
      <c r="E11" s="2" t="s">
        <v>32</v>
      </c>
      <c r="F11" s="4">
        <v>8.1000000000000003E-2</v>
      </c>
      <c r="G11" s="4">
        <f>F11-B3</f>
        <v>1.8000000000000002E-2</v>
      </c>
      <c r="H11" s="5">
        <f t="shared" si="0"/>
        <v>3.5447026388341872E-2</v>
      </c>
    </row>
    <row r="12" spans="1:8" x14ac:dyDescent="0.2">
      <c r="E12" s="2" t="s">
        <v>33</v>
      </c>
      <c r="F12" s="4">
        <v>9.4E-2</v>
      </c>
      <c r="G12" s="4">
        <f>F12-B3</f>
        <v>3.1E-2</v>
      </c>
      <c r="H12" s="5">
        <f t="shared" si="0"/>
        <v>6.1047656557699878E-2</v>
      </c>
    </row>
    <row r="13" spans="1:8" x14ac:dyDescent="0.2">
      <c r="E13" s="2" t="s">
        <v>34</v>
      </c>
      <c r="F13" s="4">
        <v>9.1999999999999998E-2</v>
      </c>
      <c r="G13" s="4">
        <f>F13-B3</f>
        <v>2.8999999999999998E-2</v>
      </c>
      <c r="H13" s="5">
        <f t="shared" si="0"/>
        <v>5.7109098070106334E-2</v>
      </c>
    </row>
    <row r="14" spans="1:8" x14ac:dyDescent="0.2">
      <c r="E14" s="2" t="s">
        <v>35</v>
      </c>
      <c r="F14" s="4">
        <v>8.3000000000000004E-2</v>
      </c>
      <c r="G14" s="4">
        <f>F14-B3</f>
        <v>2.0000000000000004E-2</v>
      </c>
      <c r="H14" s="5">
        <f t="shared" si="0"/>
        <v>3.9385584875935416E-2</v>
      </c>
    </row>
    <row r="25" spans="1:8" ht="18" x14ac:dyDescent="0.2">
      <c r="A25" s="1" t="s">
        <v>36</v>
      </c>
      <c r="B25" s="1"/>
      <c r="C25" s="1"/>
      <c r="E25" s="1" t="s">
        <v>20</v>
      </c>
      <c r="F25" s="1"/>
      <c r="G25" s="1"/>
      <c r="H25" s="1"/>
    </row>
    <row r="26" spans="1:8" x14ac:dyDescent="0.2">
      <c r="A26" s="6" t="s">
        <v>2</v>
      </c>
      <c r="B26" s="6" t="s">
        <v>3</v>
      </c>
      <c r="C26" s="6" t="s">
        <v>4</v>
      </c>
      <c r="E26" s="3" t="s">
        <v>5</v>
      </c>
      <c r="F26" s="3" t="s">
        <v>3</v>
      </c>
      <c r="G26" s="3" t="s">
        <v>4</v>
      </c>
      <c r="H26" s="3" t="s">
        <v>6</v>
      </c>
    </row>
    <row r="27" spans="1:8" x14ac:dyDescent="0.2">
      <c r="A27" s="2">
        <v>0</v>
      </c>
      <c r="B27" s="2">
        <v>5.8999999999999997E-2</v>
      </c>
      <c r="C27" s="2">
        <v>0</v>
      </c>
      <c r="E27" s="2" t="s">
        <v>7</v>
      </c>
      <c r="F27" s="4">
        <v>0.36199999999999999</v>
      </c>
      <c r="G27" s="4">
        <f>F27-B27</f>
        <v>0.30299999999999999</v>
      </c>
      <c r="H27" s="5">
        <f>G27/0.5063</f>
        <v>0.59845941141615644</v>
      </c>
    </row>
    <row r="28" spans="1:8" x14ac:dyDescent="0.2">
      <c r="A28" s="2">
        <v>0.125</v>
      </c>
      <c r="B28" s="2">
        <v>0.13</v>
      </c>
      <c r="C28" s="2">
        <f>B28-B27</f>
        <v>7.1000000000000008E-2</v>
      </c>
      <c r="E28" s="2" t="s">
        <v>8</v>
      </c>
      <c r="F28" s="4">
        <v>0.13400000000000001</v>
      </c>
      <c r="G28" s="4">
        <f>F28-B27</f>
        <v>7.5000000000000011E-2</v>
      </c>
      <c r="H28" s="5">
        <f t="shared" ref="H28:H38" si="1">G28/0.5063</f>
        <v>0.14813351767726649</v>
      </c>
    </row>
    <row r="29" spans="1:8" x14ac:dyDescent="0.2">
      <c r="A29" s="2">
        <v>0.25</v>
      </c>
      <c r="B29" s="2">
        <v>0.19700000000000001</v>
      </c>
      <c r="C29" s="2">
        <f>B29-B27</f>
        <v>0.13800000000000001</v>
      </c>
      <c r="E29" s="2" t="s">
        <v>9</v>
      </c>
      <c r="F29" s="4">
        <v>0.70499999999999996</v>
      </c>
      <c r="G29" s="4">
        <f>F29-B27</f>
        <v>0.64599999999999991</v>
      </c>
      <c r="H29" s="5">
        <f t="shared" si="1"/>
        <v>1.2759233655935216</v>
      </c>
    </row>
    <row r="30" spans="1:8" x14ac:dyDescent="0.2">
      <c r="A30" s="2">
        <v>0.5</v>
      </c>
      <c r="B30" s="2">
        <v>0.32300000000000001</v>
      </c>
      <c r="C30" s="2">
        <f>B30-B27</f>
        <v>0.26400000000000001</v>
      </c>
      <c r="E30" s="2" t="s">
        <v>10</v>
      </c>
      <c r="F30" s="4">
        <v>0.317</v>
      </c>
      <c r="G30" s="4">
        <f>F30-B27</f>
        <v>0.25800000000000001</v>
      </c>
      <c r="H30" s="5">
        <f t="shared" si="1"/>
        <v>0.50957930080979663</v>
      </c>
    </row>
    <row r="31" spans="1:8" x14ac:dyDescent="0.2">
      <c r="A31" s="2">
        <v>1</v>
      </c>
      <c r="B31" s="2">
        <v>0.55600000000000005</v>
      </c>
      <c r="C31" s="2">
        <f>B31-B27</f>
        <v>0.49700000000000005</v>
      </c>
      <c r="E31" s="2" t="s">
        <v>11</v>
      </c>
      <c r="F31" s="4">
        <v>0.40699999999999997</v>
      </c>
      <c r="G31" s="4">
        <f>F31-B27</f>
        <v>0.34799999999999998</v>
      </c>
      <c r="H31" s="5">
        <f t="shared" si="1"/>
        <v>0.68733952202251625</v>
      </c>
    </row>
    <row r="32" spans="1:8" x14ac:dyDescent="0.2">
      <c r="E32" s="2" t="s">
        <v>12</v>
      </c>
      <c r="F32" s="4">
        <v>0.13400000000000001</v>
      </c>
      <c r="G32" s="4">
        <f>F32-B27</f>
        <v>7.5000000000000011E-2</v>
      </c>
      <c r="H32" s="5">
        <f t="shared" si="1"/>
        <v>0.14813351767726649</v>
      </c>
    </row>
    <row r="33" spans="5:8" x14ac:dyDescent="0.2">
      <c r="E33" s="2" t="s">
        <v>13</v>
      </c>
      <c r="F33" s="4">
        <v>0.60799999999999998</v>
      </c>
      <c r="G33" s="4">
        <f>F33-B27</f>
        <v>0.54899999999999993</v>
      </c>
      <c r="H33" s="5">
        <f t="shared" si="1"/>
        <v>1.0843373493975903</v>
      </c>
    </row>
    <row r="34" spans="5:8" x14ac:dyDescent="0.2">
      <c r="E34" s="2" t="s">
        <v>14</v>
      </c>
      <c r="F34" s="4">
        <v>0.254</v>
      </c>
      <c r="G34" s="4">
        <f>F34-B27</f>
        <v>0.19500000000000001</v>
      </c>
      <c r="H34" s="5">
        <f t="shared" si="1"/>
        <v>0.38514714596089278</v>
      </c>
    </row>
    <row r="35" spans="5:8" x14ac:dyDescent="0.2">
      <c r="E35" s="2" t="s">
        <v>32</v>
      </c>
      <c r="F35" s="4">
        <v>0.51600000000000001</v>
      </c>
      <c r="G35" s="4">
        <f>F35-B27</f>
        <v>0.45700000000000002</v>
      </c>
      <c r="H35" s="5">
        <f t="shared" si="1"/>
        <v>0.90262690104681031</v>
      </c>
    </row>
    <row r="36" spans="5:8" x14ac:dyDescent="0.2">
      <c r="E36" s="2" t="s">
        <v>33</v>
      </c>
      <c r="F36" s="4">
        <v>0.22500000000000001</v>
      </c>
      <c r="G36" s="4">
        <f>F36-B27</f>
        <v>0.16600000000000001</v>
      </c>
      <c r="H36" s="5">
        <f t="shared" si="1"/>
        <v>0.32786885245901642</v>
      </c>
    </row>
    <row r="37" spans="5:8" x14ac:dyDescent="0.2">
      <c r="E37" s="2" t="s">
        <v>34</v>
      </c>
      <c r="F37" s="4">
        <v>0.83799999999999997</v>
      </c>
      <c r="G37" s="4">
        <f>F37-B27</f>
        <v>0.77899999999999991</v>
      </c>
      <c r="H37" s="5">
        <f t="shared" si="1"/>
        <v>1.5386134702745407</v>
      </c>
    </row>
    <row r="38" spans="5:8" x14ac:dyDescent="0.2">
      <c r="E38" s="2" t="s">
        <v>35</v>
      </c>
      <c r="F38" s="4">
        <v>0.52</v>
      </c>
      <c r="G38" s="4">
        <f>F38-B27</f>
        <v>0.46100000000000002</v>
      </c>
      <c r="H38" s="5">
        <f t="shared" si="1"/>
        <v>0.91052735532293116</v>
      </c>
    </row>
    <row r="49" spans="1:10" ht="19" x14ac:dyDescent="0.25">
      <c r="A49" s="7"/>
      <c r="B49" s="7"/>
      <c r="C49" s="7"/>
      <c r="D49"/>
      <c r="E49" s="1"/>
      <c r="F49" s="1"/>
      <c r="G49" s="1"/>
      <c r="H49" s="1"/>
      <c r="I49"/>
      <c r="J49"/>
    </row>
    <row r="50" spans="1:10" x14ac:dyDescent="0.2">
      <c r="A50" s="8"/>
      <c r="B50" s="8"/>
      <c r="C50" s="3"/>
      <c r="D50"/>
      <c r="E50" s="3"/>
      <c r="F50" s="8"/>
      <c r="G50" s="3"/>
      <c r="H50" s="3"/>
      <c r="I50" s="3"/>
      <c r="J50" s="3"/>
    </row>
    <row r="51" spans="1:10" x14ac:dyDescent="0.2">
      <c r="A51" s="9"/>
      <c r="B51" s="9"/>
      <c r="C51" s="9"/>
      <c r="D51"/>
      <c r="F51" s="4"/>
      <c r="G51" s="4"/>
      <c r="H51" s="5"/>
      <c r="I51" s="14"/>
      <c r="J51" s="15"/>
    </row>
    <row r="52" spans="1:10" x14ac:dyDescent="0.2">
      <c r="A52" s="9"/>
      <c r="B52" s="9"/>
      <c r="C52" s="9"/>
      <c r="D52"/>
      <c r="F52" s="4"/>
      <c r="G52" s="4"/>
      <c r="H52" s="5"/>
      <c r="I52" s="14"/>
      <c r="J52" s="15"/>
    </row>
    <row r="53" spans="1:10" x14ac:dyDescent="0.2">
      <c r="A53" s="9"/>
      <c r="B53" s="9"/>
      <c r="C53" s="9"/>
      <c r="D53"/>
      <c r="F53" s="4"/>
      <c r="G53" s="4"/>
      <c r="H53" s="5"/>
      <c r="I53" s="14"/>
      <c r="J53" s="15"/>
    </row>
    <row r="54" spans="1:10" x14ac:dyDescent="0.2">
      <c r="A54" s="9"/>
      <c r="B54" s="9"/>
      <c r="C54" s="9"/>
      <c r="D54"/>
      <c r="F54" s="4"/>
      <c r="G54" s="4"/>
      <c r="H54" s="5"/>
      <c r="I54" s="14"/>
      <c r="J54" s="15"/>
    </row>
    <row r="55" spans="1:10" x14ac:dyDescent="0.2">
      <c r="A55" s="9"/>
      <c r="B55" s="9"/>
      <c r="C55" s="9"/>
      <c r="D55"/>
      <c r="F55" s="4"/>
      <c r="G55" s="4"/>
      <c r="H55" s="5"/>
      <c r="I55" s="14"/>
      <c r="J55" s="15"/>
    </row>
    <row r="56" spans="1:10" x14ac:dyDescent="0.2">
      <c r="A56" s="9"/>
      <c r="B56" s="9"/>
      <c r="C56" s="9"/>
      <c r="D56"/>
      <c r="F56" s="4"/>
      <c r="G56" s="4"/>
      <c r="H56" s="5"/>
      <c r="I56" s="14"/>
      <c r="J56" s="15"/>
    </row>
    <row r="57" spans="1:10" x14ac:dyDescent="0.2">
      <c r="A57" s="9"/>
      <c r="B57" s="9"/>
      <c r="C57" s="9"/>
      <c r="D57"/>
      <c r="F57" s="4"/>
      <c r="G57" s="4"/>
      <c r="H57" s="5"/>
      <c r="I57" s="14"/>
      <c r="J57" s="15"/>
    </row>
    <row r="58" spans="1:10" x14ac:dyDescent="0.2">
      <c r="A58" s="9"/>
      <c r="B58" s="9"/>
      <c r="C58" s="9"/>
      <c r="D58"/>
      <c r="F58" s="4"/>
      <c r="G58" s="4"/>
      <c r="H58" s="5"/>
      <c r="I58" s="14"/>
      <c r="J58" s="15"/>
    </row>
    <row r="59" spans="1:10" x14ac:dyDescent="0.2">
      <c r="A59" s="9"/>
      <c r="B59" s="9"/>
      <c r="C59" s="9"/>
      <c r="D59"/>
      <c r="F59" s="4"/>
      <c r="G59" s="4"/>
      <c r="H59" s="5"/>
      <c r="I59" s="14"/>
      <c r="J59" s="15"/>
    </row>
    <row r="60" spans="1:10" x14ac:dyDescent="0.2">
      <c r="A60" s="12"/>
      <c r="B60" s="12"/>
      <c r="C60" s="12"/>
      <c r="D60"/>
      <c r="F60" s="4"/>
      <c r="G60" s="4"/>
      <c r="H60" s="5"/>
      <c r="I60" s="14"/>
      <c r="J60" s="15"/>
    </row>
    <row r="61" spans="1:10" x14ac:dyDescent="0.2">
      <c r="A61"/>
      <c r="B61"/>
      <c r="C61"/>
      <c r="D61"/>
      <c r="F61" s="4"/>
      <c r="G61" s="4"/>
      <c r="H61" s="5"/>
      <c r="I61" s="14"/>
      <c r="J61" s="15"/>
    </row>
    <row r="62" spans="1:10" x14ac:dyDescent="0.2">
      <c r="A62"/>
      <c r="B62"/>
      <c r="C62"/>
      <c r="D62"/>
      <c r="F62" s="4"/>
      <c r="G62" s="4"/>
      <c r="H62" s="5"/>
      <c r="I62" s="14"/>
      <c r="J62" s="15"/>
    </row>
    <row r="63" spans="1:10" x14ac:dyDescent="0.2">
      <c r="A63"/>
      <c r="B63"/>
      <c r="C63"/>
      <c r="D63"/>
      <c r="E63"/>
      <c r="F63"/>
      <c r="G63"/>
      <c r="H63"/>
      <c r="I63"/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65" spans="1:10" x14ac:dyDescent="0.2">
      <c r="A65"/>
      <c r="B65"/>
      <c r="C65"/>
      <c r="D65"/>
      <c r="E65"/>
      <c r="F65"/>
      <c r="G65"/>
      <c r="H65"/>
      <c r="I65"/>
      <c r="J65"/>
    </row>
    <row r="66" spans="1:10" x14ac:dyDescent="0.2">
      <c r="A66"/>
      <c r="B66"/>
      <c r="C66"/>
      <c r="D66"/>
      <c r="E66"/>
      <c r="F66"/>
      <c r="G66"/>
      <c r="H66"/>
      <c r="I66"/>
      <c r="J66"/>
    </row>
    <row r="67" spans="1:10" x14ac:dyDescent="0.2">
      <c r="A67"/>
      <c r="B67"/>
      <c r="C67"/>
      <c r="D67"/>
      <c r="E67"/>
      <c r="F67"/>
      <c r="G67"/>
      <c r="H67"/>
      <c r="I67"/>
      <c r="J67"/>
    </row>
    <row r="68" spans="1:10" x14ac:dyDescent="0.2">
      <c r="A68"/>
      <c r="B68"/>
      <c r="C68"/>
      <c r="D68"/>
      <c r="E68"/>
      <c r="F68"/>
      <c r="G68"/>
      <c r="H68"/>
      <c r="I68"/>
      <c r="J68"/>
    </row>
    <row r="69" spans="1:10" x14ac:dyDescent="0.2">
      <c r="A69"/>
      <c r="B69"/>
      <c r="C69"/>
      <c r="D69"/>
      <c r="E69"/>
      <c r="F69"/>
      <c r="G69"/>
      <c r="H69"/>
      <c r="I69"/>
      <c r="J69"/>
    </row>
    <row r="70" spans="1:10" x14ac:dyDescent="0.2">
      <c r="A70"/>
      <c r="B70"/>
      <c r="C70"/>
      <c r="D70"/>
      <c r="E70"/>
      <c r="F70"/>
      <c r="G70"/>
      <c r="H70"/>
      <c r="I70"/>
      <c r="J70"/>
    </row>
    <row r="71" spans="1:10" x14ac:dyDescent="0.2">
      <c r="A71"/>
      <c r="B71"/>
      <c r="C71"/>
      <c r="D71"/>
      <c r="E71"/>
      <c r="F71"/>
      <c r="G71"/>
      <c r="H71"/>
      <c r="I71"/>
      <c r="J71"/>
    </row>
    <row r="72" spans="1:10" x14ac:dyDescent="0.2">
      <c r="A72"/>
      <c r="B72"/>
      <c r="C72"/>
      <c r="D72"/>
      <c r="E72"/>
      <c r="F72"/>
      <c r="G72"/>
      <c r="H72"/>
      <c r="I72"/>
      <c r="J72"/>
    </row>
    <row r="73" spans="1:10" x14ac:dyDescent="0.2">
      <c r="A73"/>
      <c r="B73"/>
      <c r="C73"/>
      <c r="D73"/>
      <c r="E73"/>
      <c r="F73"/>
      <c r="G73"/>
      <c r="H73"/>
      <c r="I73"/>
      <c r="J73"/>
    </row>
    <row r="74" spans="1:10" x14ac:dyDescent="0.2">
      <c r="A74"/>
      <c r="B74"/>
      <c r="C74"/>
      <c r="D74"/>
      <c r="E74"/>
      <c r="F74"/>
      <c r="G74"/>
      <c r="H74"/>
      <c r="I74"/>
      <c r="J74"/>
    </row>
    <row r="75" spans="1:10" x14ac:dyDescent="0.2">
      <c r="A75"/>
      <c r="B75"/>
      <c r="C75"/>
      <c r="D75"/>
      <c r="E75"/>
      <c r="F75"/>
      <c r="G75"/>
      <c r="H75"/>
      <c r="I75"/>
      <c r="J75"/>
    </row>
  </sheetData>
  <mergeCells count="6">
    <mergeCell ref="A1:C1"/>
    <mergeCell ref="E1:H1"/>
    <mergeCell ref="A25:C25"/>
    <mergeCell ref="E25:H25"/>
    <mergeCell ref="A49:C49"/>
    <mergeCell ref="E49:H4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BC59-6051-F140-96A9-B9E1E0DC1C98}">
  <dimension ref="A1:S25"/>
  <sheetViews>
    <sheetView workbookViewId="0">
      <selection sqref="A1:XFD1048576"/>
    </sheetView>
  </sheetViews>
  <sheetFormatPr baseColWidth="10" defaultRowHeight="16" x14ac:dyDescent="0.2"/>
  <sheetData>
    <row r="1" spans="1:19" ht="19" thickBot="1" x14ac:dyDescent="0.25">
      <c r="A1" s="19" t="s">
        <v>37</v>
      </c>
      <c r="B1" s="19"/>
      <c r="C1" s="19"/>
      <c r="D1" s="19"/>
      <c r="E1" s="19"/>
      <c r="F1" s="19"/>
      <c r="G1" s="19"/>
      <c r="H1" s="19"/>
      <c r="I1" s="20"/>
      <c r="K1" s="19" t="s">
        <v>38</v>
      </c>
      <c r="L1" s="19"/>
      <c r="M1" s="19"/>
      <c r="N1" s="19"/>
      <c r="O1" s="19"/>
      <c r="P1" s="19"/>
      <c r="Q1" s="19"/>
      <c r="R1" s="19"/>
      <c r="S1" s="20"/>
    </row>
    <row r="2" spans="1:19" ht="17" thickBot="1" x14ac:dyDescent="0.25">
      <c r="A2" s="21" t="s">
        <v>39</v>
      </c>
      <c r="B2" s="21"/>
      <c r="C2" s="22"/>
      <c r="D2" s="23" t="s">
        <v>40</v>
      </c>
      <c r="E2" s="21"/>
      <c r="F2" s="22"/>
      <c r="G2" s="21" t="s">
        <v>41</v>
      </c>
      <c r="H2" s="21"/>
      <c r="I2" s="22"/>
      <c r="K2" s="21" t="s">
        <v>39</v>
      </c>
      <c r="L2" s="21"/>
      <c r="M2" s="22"/>
      <c r="N2" s="23" t="s">
        <v>40</v>
      </c>
      <c r="O2" s="21"/>
      <c r="P2" s="22"/>
      <c r="Q2" s="21" t="s">
        <v>41</v>
      </c>
      <c r="R2" s="21"/>
      <c r="S2" s="22"/>
    </row>
    <row r="3" spans="1:19" ht="17" thickTop="1" x14ac:dyDescent="0.2">
      <c r="A3" s="24"/>
      <c r="B3" s="25" t="s">
        <v>42</v>
      </c>
      <c r="C3" s="26" t="s">
        <v>43</v>
      </c>
      <c r="D3" s="24"/>
      <c r="E3" s="25" t="s">
        <v>42</v>
      </c>
      <c r="F3" s="26" t="s">
        <v>43</v>
      </c>
      <c r="G3" s="24"/>
      <c r="H3" s="25" t="s">
        <v>42</v>
      </c>
      <c r="I3" s="26" t="s">
        <v>43</v>
      </c>
      <c r="K3" s="24"/>
      <c r="L3" s="25" t="s">
        <v>42</v>
      </c>
      <c r="M3" s="26" t="s">
        <v>43</v>
      </c>
      <c r="N3" s="24"/>
      <c r="O3" s="25" t="s">
        <v>42</v>
      </c>
      <c r="P3" s="26" t="s">
        <v>43</v>
      </c>
      <c r="Q3" s="24"/>
      <c r="R3" s="25" t="s">
        <v>42</v>
      </c>
      <c r="S3" s="26" t="s">
        <v>43</v>
      </c>
    </row>
    <row r="4" spans="1:19" x14ac:dyDescent="0.2">
      <c r="A4" s="25" t="s">
        <v>44</v>
      </c>
      <c r="B4" s="24">
        <v>0.12</v>
      </c>
      <c r="C4" s="27">
        <v>0.02</v>
      </c>
      <c r="D4" s="25" t="s">
        <v>44</v>
      </c>
      <c r="E4" s="24">
        <v>0.16</v>
      </c>
      <c r="F4" s="27">
        <v>0.03</v>
      </c>
      <c r="G4" s="25" t="s">
        <v>44</v>
      </c>
      <c r="H4" s="24">
        <v>0.21</v>
      </c>
      <c r="I4" s="27">
        <v>0.06</v>
      </c>
      <c r="K4" s="25" t="s">
        <v>44</v>
      </c>
      <c r="L4" s="24">
        <v>0.2</v>
      </c>
      <c r="M4" s="27">
        <v>7.0000000000000007E-2</v>
      </c>
      <c r="N4" s="25" t="s">
        <v>44</v>
      </c>
      <c r="O4" s="24">
        <v>0.16</v>
      </c>
      <c r="P4" s="27">
        <v>0.06</v>
      </c>
      <c r="Q4" s="25" t="s">
        <v>44</v>
      </c>
      <c r="R4" s="24">
        <v>0.24</v>
      </c>
      <c r="S4" s="27">
        <v>0.14000000000000001</v>
      </c>
    </row>
    <row r="5" spans="1:19" x14ac:dyDescent="0.2">
      <c r="A5" s="25" t="s">
        <v>45</v>
      </c>
      <c r="B5" s="24">
        <v>0.12</v>
      </c>
      <c r="C5" s="27">
        <v>0.03</v>
      </c>
      <c r="D5" s="25" t="s">
        <v>45</v>
      </c>
      <c r="E5" s="24">
        <v>0.14000000000000001</v>
      </c>
      <c r="F5" s="27">
        <v>7.0000000000000007E-2</v>
      </c>
      <c r="G5" s="25" t="s">
        <v>45</v>
      </c>
      <c r="H5" s="24">
        <v>0.18</v>
      </c>
      <c r="I5" s="27">
        <v>0.09</v>
      </c>
      <c r="K5" s="25" t="s">
        <v>45</v>
      </c>
      <c r="L5" s="24">
        <v>0.28000000000000003</v>
      </c>
      <c r="M5" s="27">
        <v>7.0000000000000007E-2</v>
      </c>
      <c r="N5" s="25" t="s">
        <v>45</v>
      </c>
      <c r="O5" s="24">
        <v>0.22</v>
      </c>
      <c r="P5" s="27">
        <v>7.0000000000000007E-2</v>
      </c>
      <c r="Q5" s="25" t="s">
        <v>45</v>
      </c>
      <c r="R5" s="24">
        <v>0.21</v>
      </c>
      <c r="S5" s="27">
        <v>0.11</v>
      </c>
    </row>
    <row r="6" spans="1:19" x14ac:dyDescent="0.2">
      <c r="A6" s="25" t="s">
        <v>46</v>
      </c>
      <c r="B6" s="24">
        <v>0.13</v>
      </c>
      <c r="C6" s="27">
        <v>0.06</v>
      </c>
      <c r="D6" s="25" t="s">
        <v>46</v>
      </c>
      <c r="E6" s="24">
        <v>0.23</v>
      </c>
      <c r="F6" s="27">
        <v>0.06</v>
      </c>
      <c r="G6" s="25" t="s">
        <v>46</v>
      </c>
      <c r="H6" s="24">
        <v>0.24</v>
      </c>
      <c r="I6" s="27">
        <v>7.0000000000000007E-2</v>
      </c>
      <c r="K6" s="25" t="s">
        <v>46</v>
      </c>
      <c r="L6" s="24">
        <v>0.26</v>
      </c>
      <c r="M6" s="27">
        <v>0.09</v>
      </c>
      <c r="N6" s="25" t="s">
        <v>46</v>
      </c>
      <c r="O6" s="24">
        <v>0.2</v>
      </c>
      <c r="P6" s="27">
        <v>0.1</v>
      </c>
      <c r="Q6" s="25" t="s">
        <v>46</v>
      </c>
      <c r="R6" s="24">
        <v>0.26</v>
      </c>
      <c r="S6" s="27">
        <v>0.09</v>
      </c>
    </row>
    <row r="7" spans="1:19" x14ac:dyDescent="0.2">
      <c r="A7" s="25" t="s">
        <v>47</v>
      </c>
      <c r="B7" s="28">
        <f>AVERAGE(B4:B6)</f>
        <v>0.12333333333333334</v>
      </c>
      <c r="C7" s="29">
        <f>AVERAGE(C4:C6)</f>
        <v>3.6666666666666667E-2</v>
      </c>
      <c r="D7" s="25" t="s">
        <v>47</v>
      </c>
      <c r="E7" s="28">
        <f>AVERAGE(E4:E6)</f>
        <v>0.17666666666666667</v>
      </c>
      <c r="F7" s="29">
        <f>AVERAGE(F4:F6)</f>
        <v>5.3333333333333337E-2</v>
      </c>
      <c r="G7" s="25" t="s">
        <v>47</v>
      </c>
      <c r="H7" s="28">
        <f>AVERAGE(H4:H6)</f>
        <v>0.21</v>
      </c>
      <c r="I7" s="29">
        <f>AVERAGE(I4:I6)</f>
        <v>7.3333333333333334E-2</v>
      </c>
      <c r="K7" s="25" t="s">
        <v>47</v>
      </c>
      <c r="L7" s="28">
        <f>AVERAGE(L4:L6)</f>
        <v>0.24666666666666667</v>
      </c>
      <c r="M7" s="29">
        <f>AVERAGE(M4:M6)</f>
        <v>7.6666666666666675E-2</v>
      </c>
      <c r="N7" s="25" t="s">
        <v>47</v>
      </c>
      <c r="O7" s="28">
        <f>AVERAGE(O4:O6)</f>
        <v>0.19333333333333336</v>
      </c>
      <c r="P7" s="29">
        <f>AVERAGE(P4:P6)</f>
        <v>7.6666666666666675E-2</v>
      </c>
      <c r="Q7" s="25" t="s">
        <v>47</v>
      </c>
      <c r="R7" s="28">
        <f>AVERAGE(R4:R6)</f>
        <v>0.23666666666666666</v>
      </c>
      <c r="S7" s="29">
        <f>AVERAGE(S4:S6)</f>
        <v>0.11333333333333333</v>
      </c>
    </row>
    <row r="8" spans="1:19" x14ac:dyDescent="0.2">
      <c r="A8" s="25" t="s">
        <v>48</v>
      </c>
      <c r="B8" s="28">
        <f>STDEV(B4:B6)</f>
        <v>5.7735026918962623E-3</v>
      </c>
      <c r="C8" s="29">
        <f>STDEV(C4:C6)</f>
        <v>2.0816659994661327E-2</v>
      </c>
      <c r="D8" s="25" t="s">
        <v>48</v>
      </c>
      <c r="E8" s="28">
        <f>STDEV(E4:E6)</f>
        <v>4.7258156262526052E-2</v>
      </c>
      <c r="F8" s="29">
        <f>STDEV(F4:F6)</f>
        <v>2.0816659994661327E-2</v>
      </c>
      <c r="G8" s="25" t="s">
        <v>48</v>
      </c>
      <c r="H8" s="28">
        <f>STDEV(H4:H6)</f>
        <v>2.9999999999999968E-2</v>
      </c>
      <c r="I8" s="29">
        <f>STDEV(I4:I6)</f>
        <v>1.5275252316519477E-2</v>
      </c>
      <c r="K8" s="25" t="s">
        <v>48</v>
      </c>
      <c r="L8" s="28">
        <f>STDEV(L4:L6)</f>
        <v>4.1633319989322862E-2</v>
      </c>
      <c r="M8" s="29">
        <f>STDEV(M4:M6)</f>
        <v>1.154700538379248E-2</v>
      </c>
      <c r="N8" s="25" t="s">
        <v>48</v>
      </c>
      <c r="O8" s="28">
        <f>STDEV(O4:O6)</f>
        <v>3.0550504633038728E-2</v>
      </c>
      <c r="P8" s="29">
        <f>STDEV(P4:P6)</f>
        <v>2.0816659994661348E-2</v>
      </c>
      <c r="Q8" s="25" t="s">
        <v>48</v>
      </c>
      <c r="R8" s="28">
        <f>STDEV(R4:R6)</f>
        <v>2.5166114784235839E-2</v>
      </c>
      <c r="S8" s="29">
        <f>STDEV(S4:S6)</f>
        <v>2.5166114784235895E-2</v>
      </c>
    </row>
    <row r="9" spans="1:19" x14ac:dyDescent="0.2">
      <c r="A9" s="25" t="s">
        <v>49</v>
      </c>
      <c r="B9" s="28">
        <f>B8/SQRT(3)</f>
        <v>3.3333333333333361E-3</v>
      </c>
      <c r="C9" s="29">
        <f>C8/SQRT(3)</f>
        <v>1.2018504251546632E-2</v>
      </c>
      <c r="D9" s="25" t="s">
        <v>49</v>
      </c>
      <c r="E9" s="28">
        <f>E8/SQRT(3)</f>
        <v>2.7284509239574817E-2</v>
      </c>
      <c r="F9" s="29">
        <f>F8/SQRT(3)</f>
        <v>1.2018504251546632E-2</v>
      </c>
      <c r="G9" s="25" t="s">
        <v>49</v>
      </c>
      <c r="H9" s="28">
        <f>H8/SQRT(3)</f>
        <v>1.7320508075688756E-2</v>
      </c>
      <c r="I9" s="29">
        <f>I8/SQRT(3)</f>
        <v>8.8191710368819756E-3</v>
      </c>
      <c r="K9" s="25" t="s">
        <v>49</v>
      </c>
      <c r="L9" s="28">
        <f>L8/SQRT(3)</f>
        <v>2.4037008503093382E-2</v>
      </c>
      <c r="M9" s="29">
        <f>M8/SQRT(3)</f>
        <v>6.6666666666666463E-3</v>
      </c>
      <c r="N9" s="25" t="s">
        <v>49</v>
      </c>
      <c r="O9" s="28">
        <f>O8/SQRT(3)</f>
        <v>1.7638342073763819E-2</v>
      </c>
      <c r="P9" s="29">
        <f>P8/SQRT(3)</f>
        <v>1.2018504251546644E-2</v>
      </c>
      <c r="Q9" s="25" t="s">
        <v>49</v>
      </c>
      <c r="R9" s="28">
        <f>R8/SQRT(3)</f>
        <v>1.4529663145135584E-2</v>
      </c>
      <c r="S9" s="29">
        <f>S8/SQRT(3)</f>
        <v>1.4529663145135615E-2</v>
      </c>
    </row>
    <row r="10" spans="1:19" x14ac:dyDescent="0.2">
      <c r="A10" s="25" t="s">
        <v>50</v>
      </c>
      <c r="B10" s="28">
        <f>FTEST(B4:B6,C4:C6)</f>
        <v>0.14285714285714307</v>
      </c>
      <c r="C10" s="27"/>
      <c r="D10" s="25" t="s">
        <v>50</v>
      </c>
      <c r="E10" s="28">
        <f>FTEST(E4:E6,F4:F6)</f>
        <v>0.32500000000000007</v>
      </c>
      <c r="F10" s="27"/>
      <c r="G10" s="25" t="s">
        <v>50</v>
      </c>
      <c r="H10" s="28">
        <f>FTEST(H4:H6,I4:I6)</f>
        <v>0.41176470588235292</v>
      </c>
      <c r="I10" s="27"/>
      <c r="K10" s="25" t="s">
        <v>50</v>
      </c>
      <c r="L10" s="28">
        <f>FTEST(L4:L6,M4:M6)</f>
        <v>0.14285714285714268</v>
      </c>
      <c r="M10" s="27"/>
      <c r="N10" s="25" t="s">
        <v>50</v>
      </c>
      <c r="O10" s="28">
        <f>FTEST(O4:O6,P4:P6)</f>
        <v>0.63414634146341464</v>
      </c>
      <c r="P10" s="27"/>
      <c r="Q10" s="25" t="s">
        <v>50</v>
      </c>
      <c r="R10" s="28">
        <f>FTEST(R4:R6,S4:S6)</f>
        <v>1</v>
      </c>
      <c r="S10" s="27"/>
    </row>
    <row r="11" spans="1:19" x14ac:dyDescent="0.2">
      <c r="A11" s="25" t="s">
        <v>51</v>
      </c>
      <c r="B11" s="30">
        <f>TTEST(B4:B6,C4:C6,2,2)</f>
        <v>2.2532572361776463E-3</v>
      </c>
      <c r="C11" s="27"/>
      <c r="D11" s="25" t="s">
        <v>51</v>
      </c>
      <c r="E11" s="30">
        <f>TTEST(E4:E6,F4:F6,2,2)</f>
        <v>1.4414828218248164E-2</v>
      </c>
      <c r="F11" s="27"/>
      <c r="G11" s="25" t="s">
        <v>51</v>
      </c>
      <c r="H11" s="30">
        <f>TTEST(H4:H6,I4:I6,2,2)</f>
        <v>2.1556093378334511E-3</v>
      </c>
      <c r="I11" s="27"/>
      <c r="K11" s="25" t="s">
        <v>51</v>
      </c>
      <c r="L11" s="30">
        <f>TTEST(L4:L6,M4:M6,2,2)</f>
        <v>2.422961326910529E-3</v>
      </c>
      <c r="M11" s="27"/>
      <c r="N11" s="25" t="s">
        <v>51</v>
      </c>
      <c r="O11" s="30">
        <f>TTEST(O4:O6,P4:P6,2,2)</f>
        <v>5.4483357281823299E-3</v>
      </c>
      <c r="P11" s="27"/>
      <c r="Q11" s="25" t="s">
        <v>51</v>
      </c>
      <c r="R11" s="30">
        <f>TTEST(R4:R6,S4:S6,2,2)</f>
        <v>3.8773411554476676E-3</v>
      </c>
      <c r="S11" s="27"/>
    </row>
    <row r="12" spans="1:19" x14ac:dyDescent="0.2">
      <c r="A12" s="25" t="s">
        <v>52</v>
      </c>
      <c r="B12" s="24" t="s">
        <v>53</v>
      </c>
      <c r="C12" s="27"/>
      <c r="D12" s="25" t="s">
        <v>52</v>
      </c>
      <c r="E12" s="24" t="s">
        <v>53</v>
      </c>
      <c r="F12" s="27"/>
      <c r="G12" s="25" t="s">
        <v>52</v>
      </c>
      <c r="H12" s="24" t="s">
        <v>53</v>
      </c>
      <c r="I12" s="27"/>
      <c r="K12" s="25" t="s">
        <v>52</v>
      </c>
      <c r="L12" s="24" t="s">
        <v>53</v>
      </c>
      <c r="M12" s="27"/>
      <c r="N12" s="25" t="s">
        <v>52</v>
      </c>
      <c r="O12" s="24" t="s">
        <v>53</v>
      </c>
      <c r="P12" s="27"/>
      <c r="Q12" s="25" t="s">
        <v>52</v>
      </c>
      <c r="R12" s="24" t="s">
        <v>53</v>
      </c>
      <c r="S12" s="27"/>
    </row>
    <row r="14" spans="1:19" ht="19" thickBot="1" x14ac:dyDescent="0.25">
      <c r="A14" s="19" t="s">
        <v>54</v>
      </c>
      <c r="B14" s="19"/>
      <c r="C14" s="19"/>
      <c r="D14" s="19"/>
      <c r="E14" s="19"/>
      <c r="F14" s="19"/>
      <c r="G14" s="19"/>
      <c r="H14" s="19"/>
      <c r="I14" s="20"/>
      <c r="K14" s="19" t="s">
        <v>55</v>
      </c>
      <c r="L14" s="19"/>
      <c r="M14" s="19"/>
      <c r="N14" s="19"/>
      <c r="O14" s="19"/>
      <c r="P14" s="19"/>
      <c r="Q14" s="19"/>
      <c r="R14" s="19"/>
      <c r="S14" s="20"/>
    </row>
    <row r="15" spans="1:19" ht="17" thickBot="1" x14ac:dyDescent="0.25">
      <c r="A15" s="21" t="s">
        <v>39</v>
      </c>
      <c r="B15" s="21"/>
      <c r="C15" s="22"/>
      <c r="D15" s="23" t="s">
        <v>40</v>
      </c>
      <c r="E15" s="21"/>
      <c r="F15" s="22"/>
      <c r="G15" s="21" t="s">
        <v>41</v>
      </c>
      <c r="H15" s="21"/>
      <c r="I15" s="22"/>
      <c r="K15" s="21" t="s">
        <v>39</v>
      </c>
      <c r="L15" s="21"/>
      <c r="M15" s="22"/>
      <c r="N15" s="23" t="s">
        <v>40</v>
      </c>
      <c r="O15" s="21"/>
      <c r="P15" s="22"/>
      <c r="Q15" s="21" t="s">
        <v>41</v>
      </c>
      <c r="R15" s="21"/>
      <c r="S15" s="22"/>
    </row>
    <row r="16" spans="1:19" ht="17" thickTop="1" x14ac:dyDescent="0.2">
      <c r="A16" s="24"/>
      <c r="B16" s="25" t="s">
        <v>37</v>
      </c>
      <c r="C16" s="26" t="s">
        <v>38</v>
      </c>
      <c r="D16" s="24"/>
      <c r="E16" s="25" t="s">
        <v>37</v>
      </c>
      <c r="F16" s="26" t="s">
        <v>38</v>
      </c>
      <c r="G16" s="24"/>
      <c r="H16" s="25" t="s">
        <v>37</v>
      </c>
      <c r="I16" s="26" t="s">
        <v>38</v>
      </c>
      <c r="K16" s="24"/>
      <c r="L16" s="25" t="s">
        <v>37</v>
      </c>
      <c r="M16" s="26" t="s">
        <v>38</v>
      </c>
      <c r="N16" s="24"/>
      <c r="O16" s="25" t="s">
        <v>37</v>
      </c>
      <c r="P16" s="26" t="s">
        <v>38</v>
      </c>
      <c r="Q16" s="24"/>
      <c r="R16" s="25" t="s">
        <v>37</v>
      </c>
      <c r="S16" s="26" t="s">
        <v>38</v>
      </c>
    </row>
    <row r="17" spans="1:19" x14ac:dyDescent="0.2">
      <c r="A17" s="25" t="s">
        <v>44</v>
      </c>
      <c r="B17" s="24">
        <v>0.12</v>
      </c>
      <c r="C17" s="27">
        <v>0.2</v>
      </c>
      <c r="D17" s="25" t="s">
        <v>44</v>
      </c>
      <c r="E17" s="24">
        <v>0.16</v>
      </c>
      <c r="F17" s="27">
        <v>0.16</v>
      </c>
      <c r="G17" s="25" t="s">
        <v>44</v>
      </c>
      <c r="H17" s="24">
        <v>0.21</v>
      </c>
      <c r="I17" s="27">
        <v>0.24</v>
      </c>
      <c r="K17" s="25" t="s">
        <v>44</v>
      </c>
      <c r="L17" s="24">
        <v>0.02</v>
      </c>
      <c r="M17" s="27">
        <v>7.0000000000000007E-2</v>
      </c>
      <c r="N17" s="25" t="s">
        <v>44</v>
      </c>
      <c r="O17" s="24">
        <v>0.03</v>
      </c>
      <c r="P17" s="27">
        <v>0.06</v>
      </c>
      <c r="Q17" s="25" t="s">
        <v>44</v>
      </c>
      <c r="R17" s="24">
        <v>0.06</v>
      </c>
      <c r="S17" s="27">
        <v>0.14000000000000001</v>
      </c>
    </row>
    <row r="18" spans="1:19" x14ac:dyDescent="0.2">
      <c r="A18" s="25" t="s">
        <v>45</v>
      </c>
      <c r="B18" s="24">
        <v>0.12</v>
      </c>
      <c r="C18" s="27">
        <v>0.28000000000000003</v>
      </c>
      <c r="D18" s="25" t="s">
        <v>45</v>
      </c>
      <c r="E18" s="24">
        <v>0.14000000000000001</v>
      </c>
      <c r="F18" s="27">
        <v>0.22</v>
      </c>
      <c r="G18" s="25" t="s">
        <v>45</v>
      </c>
      <c r="H18" s="24">
        <v>0.18</v>
      </c>
      <c r="I18" s="27">
        <v>0.21</v>
      </c>
      <c r="K18" s="25" t="s">
        <v>45</v>
      </c>
      <c r="L18" s="24">
        <v>0.03</v>
      </c>
      <c r="M18" s="27">
        <v>7.0000000000000007E-2</v>
      </c>
      <c r="N18" s="25" t="s">
        <v>45</v>
      </c>
      <c r="O18" s="24">
        <v>7.0000000000000007E-2</v>
      </c>
      <c r="P18" s="27">
        <v>7.0000000000000007E-2</v>
      </c>
      <c r="Q18" s="25" t="s">
        <v>45</v>
      </c>
      <c r="R18" s="24">
        <v>0.09</v>
      </c>
      <c r="S18" s="27">
        <v>0.11</v>
      </c>
    </row>
    <row r="19" spans="1:19" x14ac:dyDescent="0.2">
      <c r="A19" s="25" t="s">
        <v>46</v>
      </c>
      <c r="B19" s="24">
        <v>0.13</v>
      </c>
      <c r="C19" s="27">
        <v>0.26</v>
      </c>
      <c r="D19" s="25" t="s">
        <v>46</v>
      </c>
      <c r="E19" s="24">
        <v>0.23</v>
      </c>
      <c r="F19" s="27">
        <v>0.2</v>
      </c>
      <c r="G19" s="25" t="s">
        <v>46</v>
      </c>
      <c r="H19" s="24">
        <v>0.24</v>
      </c>
      <c r="I19" s="27">
        <v>0.26</v>
      </c>
      <c r="K19" s="25" t="s">
        <v>46</v>
      </c>
      <c r="L19" s="24">
        <v>0.06</v>
      </c>
      <c r="M19" s="27">
        <v>0.09</v>
      </c>
      <c r="N19" s="25" t="s">
        <v>46</v>
      </c>
      <c r="O19" s="24">
        <v>0.06</v>
      </c>
      <c r="P19" s="27">
        <v>0.1</v>
      </c>
      <c r="Q19" s="25" t="s">
        <v>46</v>
      </c>
      <c r="R19" s="24">
        <v>7.0000000000000007E-2</v>
      </c>
      <c r="S19" s="27">
        <v>0.09</v>
      </c>
    </row>
    <row r="20" spans="1:19" x14ac:dyDescent="0.2">
      <c r="A20" s="25" t="s">
        <v>47</v>
      </c>
      <c r="B20" s="28">
        <f>AVERAGE(B17:B19)</f>
        <v>0.12333333333333334</v>
      </c>
      <c r="C20" s="29">
        <f>AVERAGE(C17:C19)</f>
        <v>0.24666666666666667</v>
      </c>
      <c r="D20" s="25" t="s">
        <v>47</v>
      </c>
      <c r="E20" s="28">
        <f>AVERAGE(E17:E19)</f>
        <v>0.17666666666666667</v>
      </c>
      <c r="F20" s="29">
        <f>AVERAGE(F17:F19)</f>
        <v>0.19333333333333336</v>
      </c>
      <c r="G20" s="25" t="s">
        <v>47</v>
      </c>
      <c r="H20" s="28">
        <f>AVERAGE(H17:H19)</f>
        <v>0.21</v>
      </c>
      <c r="I20" s="29">
        <f>AVERAGE(I17:I19)</f>
        <v>0.23666666666666666</v>
      </c>
      <c r="K20" s="25" t="s">
        <v>47</v>
      </c>
      <c r="L20" s="28">
        <f>AVERAGE(L17:L19)</f>
        <v>3.6666666666666667E-2</v>
      </c>
      <c r="M20" s="29">
        <f>AVERAGE(M17:M19)</f>
        <v>7.6666666666666675E-2</v>
      </c>
      <c r="N20" s="25" t="s">
        <v>47</v>
      </c>
      <c r="O20" s="28">
        <f>AVERAGE(O17:O19)</f>
        <v>5.3333333333333337E-2</v>
      </c>
      <c r="P20" s="29">
        <f>AVERAGE(P17:P19)</f>
        <v>7.6666666666666675E-2</v>
      </c>
      <c r="Q20" s="25" t="s">
        <v>47</v>
      </c>
      <c r="R20" s="28">
        <f>AVERAGE(R17:R19)</f>
        <v>7.3333333333333334E-2</v>
      </c>
      <c r="S20" s="29">
        <f>AVERAGE(S17:S19)</f>
        <v>0.11333333333333333</v>
      </c>
    </row>
    <row r="21" spans="1:19" x14ac:dyDescent="0.2">
      <c r="A21" s="25" t="s">
        <v>48</v>
      </c>
      <c r="B21" s="28">
        <f>STDEV(B17:B19)</f>
        <v>5.7735026918962623E-3</v>
      </c>
      <c r="C21" s="29">
        <f>STDEV(C17:C19)</f>
        <v>4.1633319989322862E-2</v>
      </c>
      <c r="D21" s="25" t="s">
        <v>48</v>
      </c>
      <c r="E21" s="28">
        <f>STDEV(E17:E19)</f>
        <v>4.7258156262526052E-2</v>
      </c>
      <c r="F21" s="29">
        <f>STDEV(F17:F19)</f>
        <v>3.0550504633038728E-2</v>
      </c>
      <c r="G21" s="25" t="s">
        <v>48</v>
      </c>
      <c r="H21" s="28">
        <f>STDEV(H17:H19)</f>
        <v>2.9999999999999968E-2</v>
      </c>
      <c r="I21" s="29">
        <f>STDEV(I17:I19)</f>
        <v>2.5166114784235839E-2</v>
      </c>
      <c r="K21" s="25" t="s">
        <v>48</v>
      </c>
      <c r="L21" s="28">
        <f>STDEV(L17:L19)</f>
        <v>2.0816659994661327E-2</v>
      </c>
      <c r="M21" s="29">
        <f>STDEV(M17:M19)</f>
        <v>1.154700538379248E-2</v>
      </c>
      <c r="N21" s="25" t="s">
        <v>48</v>
      </c>
      <c r="O21" s="28">
        <f>STDEV(O17:O19)</f>
        <v>2.0816659994661327E-2</v>
      </c>
      <c r="P21" s="29">
        <f>STDEV(P17:P19)</f>
        <v>2.0816659994661348E-2</v>
      </c>
      <c r="Q21" s="25" t="s">
        <v>48</v>
      </c>
      <c r="R21" s="28">
        <f>STDEV(R17:R19)</f>
        <v>1.5275252316519477E-2</v>
      </c>
      <c r="S21" s="29">
        <f>STDEV(S17:S19)</f>
        <v>2.5166114784235895E-2</v>
      </c>
    </row>
    <row r="22" spans="1:19" x14ac:dyDescent="0.2">
      <c r="A22" s="25" t="s">
        <v>49</v>
      </c>
      <c r="B22" s="28">
        <f>B21/SQRT(3)</f>
        <v>3.3333333333333361E-3</v>
      </c>
      <c r="C22" s="29">
        <f>C21/SQRT(3)</f>
        <v>2.4037008503093382E-2</v>
      </c>
      <c r="D22" s="25" t="s">
        <v>49</v>
      </c>
      <c r="E22" s="28">
        <f>E21/SQRT(3)</f>
        <v>2.7284509239574817E-2</v>
      </c>
      <c r="F22" s="29">
        <f>F21/SQRT(3)</f>
        <v>1.7638342073763819E-2</v>
      </c>
      <c r="G22" s="25" t="s">
        <v>49</v>
      </c>
      <c r="H22" s="28">
        <f>H21/SQRT(3)</f>
        <v>1.7320508075688756E-2</v>
      </c>
      <c r="I22" s="29">
        <f>I21/SQRT(3)</f>
        <v>1.4529663145135584E-2</v>
      </c>
      <c r="K22" s="25" t="s">
        <v>49</v>
      </c>
      <c r="L22" s="28">
        <f>L21/SQRT(3)</f>
        <v>1.2018504251546632E-2</v>
      </c>
      <c r="M22" s="29">
        <f>M21/SQRT(3)</f>
        <v>6.6666666666666463E-3</v>
      </c>
      <c r="N22" s="25" t="s">
        <v>49</v>
      </c>
      <c r="O22" s="28">
        <f>O21/SQRT(3)</f>
        <v>1.2018504251546632E-2</v>
      </c>
      <c r="P22" s="29">
        <f>P21/SQRT(3)</f>
        <v>1.2018504251546644E-2</v>
      </c>
      <c r="Q22" s="25" t="s">
        <v>49</v>
      </c>
      <c r="R22" s="28">
        <f>R21/SQRT(3)</f>
        <v>8.8191710368819756E-3</v>
      </c>
      <c r="S22" s="29">
        <f>S21/SQRT(3)</f>
        <v>1.4529663145135615E-2</v>
      </c>
    </row>
    <row r="23" spans="1:19" x14ac:dyDescent="0.2">
      <c r="A23" s="25" t="s">
        <v>50</v>
      </c>
      <c r="B23" s="28">
        <f>FTEST(B17:B19,C17:C19)</f>
        <v>3.7735849056603821E-2</v>
      </c>
      <c r="C23" s="27"/>
      <c r="D23" s="25" t="s">
        <v>50</v>
      </c>
      <c r="E23" s="28">
        <f>FTEST(E17:E19,F17:F19)</f>
        <v>0.58947368421052637</v>
      </c>
      <c r="F23" s="27"/>
      <c r="G23" s="25" t="s">
        <v>50</v>
      </c>
      <c r="H23" s="28">
        <f>FTEST(H17:H19,I17:I19)</f>
        <v>0.82608695652173925</v>
      </c>
      <c r="I23" s="27"/>
      <c r="K23" s="25" t="s">
        <v>50</v>
      </c>
      <c r="L23" s="28">
        <f>FTEST(L17:L19,M17:M19)</f>
        <v>0.47058823529411736</v>
      </c>
      <c r="M23" s="27"/>
      <c r="N23" s="25" t="s">
        <v>50</v>
      </c>
      <c r="O23" s="28">
        <f>FTEST(O17:O19,P17:P19)</f>
        <v>1</v>
      </c>
      <c r="P23" s="27"/>
      <c r="Q23" s="25" t="s">
        <v>50</v>
      </c>
      <c r="R23" s="28">
        <f>FTEST(R17:R19,S17:S19)</f>
        <v>0.5384615384615381</v>
      </c>
      <c r="S23" s="27"/>
    </row>
    <row r="24" spans="1:19" x14ac:dyDescent="0.2">
      <c r="A24" s="25" t="s">
        <v>51</v>
      </c>
      <c r="B24" s="30">
        <f>TTEST(B17:B19,C17:C19,2,3)</f>
        <v>3.3837948296713057E-2</v>
      </c>
      <c r="C24" s="27"/>
      <c r="D24" s="25" t="s">
        <v>51</v>
      </c>
      <c r="E24" s="30">
        <f>TTEST(E17:E19,F17:F19,2,2)</f>
        <v>0.63499027527781204</v>
      </c>
      <c r="F24" s="27"/>
      <c r="G24" s="25" t="s">
        <v>51</v>
      </c>
      <c r="H24" s="30">
        <f>TTEST(H17:H19,I17:I19,2,2)</f>
        <v>0.30354769064411652</v>
      </c>
      <c r="I24" s="27"/>
      <c r="K24" s="25" t="s">
        <v>51</v>
      </c>
      <c r="L24" s="30">
        <f>TTEST(L17:L19,M17:M19,2,2)</f>
        <v>4.3659469866674516E-2</v>
      </c>
      <c r="M24" s="27"/>
      <c r="N24" s="25" t="s">
        <v>51</v>
      </c>
      <c r="O24" s="30">
        <f>TTEST(O17:O19,P17:P19,2,2)</f>
        <v>0.24174592172736847</v>
      </c>
      <c r="P24" s="27"/>
      <c r="Q24" s="25" t="s">
        <v>51</v>
      </c>
      <c r="R24" s="30">
        <f>TTEST(R17:R19,S17:S19,2,2)</f>
        <v>7.8224884676036735E-2</v>
      </c>
      <c r="S24" s="27"/>
    </row>
    <row r="25" spans="1:19" x14ac:dyDescent="0.2">
      <c r="A25" s="25" t="s">
        <v>52</v>
      </c>
      <c r="B25" s="24" t="s">
        <v>53</v>
      </c>
      <c r="C25" s="27"/>
      <c r="D25" s="25" t="s">
        <v>52</v>
      </c>
      <c r="E25" s="24" t="s">
        <v>56</v>
      </c>
      <c r="F25" s="27"/>
      <c r="G25" s="25" t="s">
        <v>52</v>
      </c>
      <c r="H25" s="24" t="s">
        <v>56</v>
      </c>
      <c r="I25" s="27"/>
      <c r="K25" s="25" t="s">
        <v>52</v>
      </c>
      <c r="L25" s="24" t="s">
        <v>53</v>
      </c>
      <c r="M25" s="27"/>
      <c r="N25" s="25" t="s">
        <v>52</v>
      </c>
      <c r="O25" s="24" t="s">
        <v>56</v>
      </c>
      <c r="P25" s="27"/>
      <c r="Q25" s="25" t="s">
        <v>52</v>
      </c>
      <c r="R25" s="24" t="s">
        <v>56</v>
      </c>
      <c r="S25" s="27"/>
    </row>
  </sheetData>
  <mergeCells count="16">
    <mergeCell ref="A14:I14"/>
    <mergeCell ref="K14:S14"/>
    <mergeCell ref="A15:C15"/>
    <mergeCell ref="D15:F15"/>
    <mergeCell ref="G15:I15"/>
    <mergeCell ref="K15:M15"/>
    <mergeCell ref="N15:P15"/>
    <mergeCell ref="Q15:S15"/>
    <mergeCell ref="A1:I1"/>
    <mergeCell ref="K1:S1"/>
    <mergeCell ref="A2:C2"/>
    <mergeCell ref="D2:F2"/>
    <mergeCell ref="G2:I2"/>
    <mergeCell ref="K2:M2"/>
    <mergeCell ref="N2:P2"/>
    <mergeCell ref="Q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99F5-BAF1-8C46-BB34-B7A20707F985}">
  <dimension ref="A1:J14"/>
  <sheetViews>
    <sheetView workbookViewId="0">
      <selection activeCell="E14" sqref="E14"/>
    </sheetView>
  </sheetViews>
  <sheetFormatPr baseColWidth="10" defaultRowHeight="16" x14ac:dyDescent="0.2"/>
  <cols>
    <col min="1" max="1" width="22.5" bestFit="1" customWidth="1"/>
    <col min="2" max="2" width="12.5" bestFit="1" customWidth="1"/>
    <col min="3" max="3" width="21.6640625" bestFit="1" customWidth="1"/>
    <col min="5" max="5" width="24.1640625" bestFit="1" customWidth="1"/>
    <col min="7" max="7" width="21.6640625" bestFit="1" customWidth="1"/>
    <col min="8" max="8" width="22.5" bestFit="1" customWidth="1"/>
    <col min="9" max="9" width="15" bestFit="1" customWidth="1"/>
    <col min="10" max="10" width="31.83203125" bestFit="1" customWidth="1"/>
  </cols>
  <sheetData>
    <row r="1" spans="1:10" ht="19" x14ac:dyDescent="0.25">
      <c r="A1" s="7" t="s">
        <v>21</v>
      </c>
      <c r="B1" s="7"/>
      <c r="C1" s="7"/>
      <c r="E1" s="1" t="s">
        <v>22</v>
      </c>
      <c r="F1" s="1"/>
      <c r="G1" s="1"/>
      <c r="H1" s="1"/>
    </row>
    <row r="2" spans="1:10" x14ac:dyDescent="0.2">
      <c r="A2" s="8" t="s">
        <v>6</v>
      </c>
      <c r="B2" s="8" t="s">
        <v>23</v>
      </c>
      <c r="C2" s="3" t="s">
        <v>24</v>
      </c>
      <c r="E2" s="3" t="s">
        <v>5</v>
      </c>
      <c r="F2" s="8" t="s">
        <v>23</v>
      </c>
      <c r="G2" s="3" t="s">
        <v>24</v>
      </c>
      <c r="H2" s="3" t="s">
        <v>6</v>
      </c>
      <c r="I2" s="3" t="s">
        <v>25</v>
      </c>
      <c r="J2" s="3" t="s">
        <v>26</v>
      </c>
    </row>
    <row r="3" spans="1:10" x14ac:dyDescent="0.2">
      <c r="A3" s="9">
        <v>0</v>
      </c>
      <c r="B3" s="9">
        <v>9.6000000000000002E-2</v>
      </c>
      <c r="C3" s="9">
        <f>B3-B3</f>
        <v>0</v>
      </c>
      <c r="E3" s="2" t="s">
        <v>7</v>
      </c>
      <c r="F3" s="4">
        <v>0.67</v>
      </c>
      <c r="G3" s="4">
        <f>F3-B3</f>
        <v>0.57400000000000007</v>
      </c>
      <c r="H3" s="5">
        <f>G3/1.2313</f>
        <v>0.46617396247868109</v>
      </c>
      <c r="I3" s="14">
        <v>10</v>
      </c>
      <c r="J3" s="15">
        <f>H3*10</f>
        <v>4.6617396247868106</v>
      </c>
    </row>
    <row r="4" spans="1:10" x14ac:dyDescent="0.2">
      <c r="A4" s="9">
        <v>2.5000000000000001E-2</v>
      </c>
      <c r="B4" s="9">
        <v>0.16300000000000001</v>
      </c>
      <c r="C4" s="9">
        <f>B4-B3</f>
        <v>6.7000000000000004E-2</v>
      </c>
      <c r="E4" s="2" t="s">
        <v>8</v>
      </c>
      <c r="F4" s="4">
        <v>0.61199999999999999</v>
      </c>
      <c r="G4" s="4">
        <f>F4-B3</f>
        <v>0.51600000000000001</v>
      </c>
      <c r="H4" s="5">
        <f t="shared" ref="H4:H14" si="0">G4/1.2313</f>
        <v>0.41906927637456348</v>
      </c>
      <c r="I4" s="14">
        <v>10</v>
      </c>
      <c r="J4" s="15">
        <f t="shared" ref="J4:J14" si="1">H4*10</f>
        <v>4.190692763745635</v>
      </c>
    </row>
    <row r="5" spans="1:10" x14ac:dyDescent="0.2">
      <c r="A5" s="9">
        <v>0.125</v>
      </c>
      <c r="B5" s="9">
        <v>0.316</v>
      </c>
      <c r="C5" s="9">
        <f>B5-B3</f>
        <v>0.22</v>
      </c>
      <c r="E5" s="2" t="s">
        <v>9</v>
      </c>
      <c r="F5" s="4">
        <v>0.81899999999999995</v>
      </c>
      <c r="G5" s="4">
        <f>F5-B3</f>
        <v>0.72299999999999998</v>
      </c>
      <c r="H5" s="5">
        <f t="shared" si="0"/>
        <v>0.58718427678063834</v>
      </c>
      <c r="I5" s="14">
        <v>10</v>
      </c>
      <c r="J5" s="15">
        <f t="shared" si="1"/>
        <v>5.8718427678063829</v>
      </c>
    </row>
    <row r="6" spans="1:10" x14ac:dyDescent="0.2">
      <c r="A6" s="9">
        <v>0.25</v>
      </c>
      <c r="B6" s="9">
        <v>0.51200000000000001</v>
      </c>
      <c r="C6" s="9">
        <f>B6-B3</f>
        <v>0.41600000000000004</v>
      </c>
      <c r="E6" s="2" t="s">
        <v>10</v>
      </c>
      <c r="F6" s="4">
        <v>0.873</v>
      </c>
      <c r="G6" s="4">
        <f>F6-B3</f>
        <v>0.77700000000000002</v>
      </c>
      <c r="H6" s="5">
        <f t="shared" si="0"/>
        <v>0.6310403638430927</v>
      </c>
      <c r="I6" s="14">
        <v>10</v>
      </c>
      <c r="J6" s="15">
        <f t="shared" si="1"/>
        <v>6.3104036384309268</v>
      </c>
    </row>
    <row r="7" spans="1:10" x14ac:dyDescent="0.2">
      <c r="A7" s="9">
        <v>0.5</v>
      </c>
      <c r="B7" s="9">
        <v>0.86</v>
      </c>
      <c r="C7" s="9">
        <f>B7-B3</f>
        <v>0.76400000000000001</v>
      </c>
      <c r="E7" s="2" t="s">
        <v>11</v>
      </c>
      <c r="F7" s="4">
        <v>0.6</v>
      </c>
      <c r="G7" s="4">
        <f>F7-B3</f>
        <v>0.504</v>
      </c>
      <c r="H7" s="5">
        <f t="shared" si="0"/>
        <v>0.40932347924957363</v>
      </c>
      <c r="I7" s="14">
        <v>10</v>
      </c>
      <c r="J7" s="15">
        <f t="shared" si="1"/>
        <v>4.0932347924957364</v>
      </c>
    </row>
    <row r="8" spans="1:10" x14ac:dyDescent="0.2">
      <c r="A8" s="9">
        <v>0.75</v>
      </c>
      <c r="B8" s="9">
        <v>1.145</v>
      </c>
      <c r="C8" s="9">
        <f>B8-B3</f>
        <v>1.0489999999999999</v>
      </c>
      <c r="E8" s="2" t="s">
        <v>12</v>
      </c>
      <c r="F8" s="4">
        <v>0.55000000000000004</v>
      </c>
      <c r="G8" s="4">
        <f>F8-B3</f>
        <v>0.45400000000000007</v>
      </c>
      <c r="H8" s="5">
        <f t="shared" si="0"/>
        <v>0.36871599122878262</v>
      </c>
      <c r="I8" s="14">
        <v>10</v>
      </c>
      <c r="J8" s="15">
        <f t="shared" si="1"/>
        <v>3.687159912287826</v>
      </c>
    </row>
    <row r="9" spans="1:10" x14ac:dyDescent="0.2">
      <c r="A9" s="9">
        <v>1</v>
      </c>
      <c r="B9" s="9">
        <v>1.3979999999999999</v>
      </c>
      <c r="C9" s="9">
        <f>B9-B3</f>
        <v>1.3019999999999998</v>
      </c>
      <c r="E9" s="2" t="s">
        <v>13</v>
      </c>
      <c r="F9" s="4">
        <v>0.93300000000000005</v>
      </c>
      <c r="G9" s="4">
        <f>F9-B3</f>
        <v>0.83700000000000008</v>
      </c>
      <c r="H9" s="5">
        <f t="shared" si="0"/>
        <v>0.67976934946804191</v>
      </c>
      <c r="I9" s="14">
        <v>10</v>
      </c>
      <c r="J9" s="15">
        <f t="shared" si="1"/>
        <v>6.7976934946804191</v>
      </c>
    </row>
    <row r="10" spans="1:10" x14ac:dyDescent="0.2">
      <c r="A10" s="9">
        <v>1.5</v>
      </c>
      <c r="B10" s="9">
        <v>1.9239999999999999</v>
      </c>
      <c r="C10" s="9">
        <f>B10-B3</f>
        <v>1.8279999999999998</v>
      </c>
      <c r="E10" s="2" t="s">
        <v>14</v>
      </c>
      <c r="F10" s="4">
        <v>0.80400000000000005</v>
      </c>
      <c r="G10" s="4">
        <f>F10-B3</f>
        <v>0.70800000000000007</v>
      </c>
      <c r="H10" s="5">
        <f t="shared" si="0"/>
        <v>0.57500203037440112</v>
      </c>
      <c r="I10" s="14">
        <v>10</v>
      </c>
      <c r="J10" s="15">
        <f t="shared" si="1"/>
        <v>5.7500203037440114</v>
      </c>
    </row>
    <row r="11" spans="1:10" x14ac:dyDescent="0.2">
      <c r="A11" s="9">
        <v>2</v>
      </c>
      <c r="B11" s="9">
        <v>2.4350000000000001</v>
      </c>
      <c r="C11" s="9">
        <f>B11-B3</f>
        <v>2.339</v>
      </c>
      <c r="E11" s="2" t="s">
        <v>32</v>
      </c>
      <c r="F11" s="4">
        <v>0.59699999999999998</v>
      </c>
      <c r="G11" s="4">
        <f>F11-B3</f>
        <v>0.501</v>
      </c>
      <c r="H11" s="5">
        <f t="shared" si="0"/>
        <v>0.40688702996832615</v>
      </c>
      <c r="I11" s="14">
        <v>10</v>
      </c>
      <c r="J11" s="15">
        <f t="shared" si="1"/>
        <v>4.0688702996832617</v>
      </c>
    </row>
    <row r="12" spans="1:10" x14ac:dyDescent="0.2">
      <c r="A12" s="12"/>
      <c r="B12" s="12"/>
      <c r="C12" s="12"/>
      <c r="E12" s="2" t="s">
        <v>33</v>
      </c>
      <c r="F12" s="4">
        <v>0.60299999999999998</v>
      </c>
      <c r="G12" s="4">
        <f>F12-B3</f>
        <v>0.50700000000000001</v>
      </c>
      <c r="H12" s="5">
        <f t="shared" si="0"/>
        <v>0.41175992853082105</v>
      </c>
      <c r="I12" s="14">
        <v>10</v>
      </c>
      <c r="J12" s="15">
        <f t="shared" si="1"/>
        <v>4.1175992853082102</v>
      </c>
    </row>
    <row r="13" spans="1:10" x14ac:dyDescent="0.2">
      <c r="E13" s="2" t="s">
        <v>34</v>
      </c>
      <c r="F13" s="4">
        <v>0.84799999999999998</v>
      </c>
      <c r="G13" s="4">
        <f>F13-B3</f>
        <v>0.752</v>
      </c>
      <c r="H13" s="5">
        <f t="shared" si="0"/>
        <v>0.61073661983269711</v>
      </c>
      <c r="I13" s="14">
        <v>10</v>
      </c>
      <c r="J13" s="15">
        <f t="shared" si="1"/>
        <v>6.1073661983269716</v>
      </c>
    </row>
    <row r="14" spans="1:10" x14ac:dyDescent="0.2">
      <c r="E14" s="2" t="s">
        <v>35</v>
      </c>
      <c r="F14" s="4">
        <v>0.84199999999999997</v>
      </c>
      <c r="G14" s="4">
        <f>F14-B3</f>
        <v>0.746</v>
      </c>
      <c r="H14" s="5">
        <f t="shared" si="0"/>
        <v>0.60586372127020216</v>
      </c>
      <c r="I14" s="14">
        <v>10</v>
      </c>
      <c r="J14" s="15">
        <f t="shared" si="1"/>
        <v>6.0586372127020214</v>
      </c>
    </row>
  </sheetData>
  <mergeCells count="2">
    <mergeCell ref="A1:C1"/>
    <mergeCell ref="E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FA447-B4B8-9F43-A855-7C8F606DBC08}">
  <dimension ref="A1:F14"/>
  <sheetViews>
    <sheetView workbookViewId="0">
      <selection activeCell="D23" sqref="D23"/>
    </sheetView>
  </sheetViews>
  <sheetFormatPr baseColWidth="10" defaultRowHeight="16" x14ac:dyDescent="0.2"/>
  <cols>
    <col min="1" max="1" width="24.1640625" bestFit="1" customWidth="1"/>
    <col min="2" max="2" width="21.83203125" bestFit="1" customWidth="1"/>
    <col min="3" max="3" width="23.1640625" bestFit="1" customWidth="1"/>
    <col min="4" max="4" width="21.1640625" bestFit="1" customWidth="1"/>
    <col min="5" max="5" width="15.6640625" bestFit="1" customWidth="1"/>
    <col min="6" max="6" width="23.6640625" bestFit="1" customWidth="1"/>
  </cols>
  <sheetData>
    <row r="1" spans="1:6" ht="19" x14ac:dyDescent="0.25">
      <c r="A1" s="16"/>
    </row>
    <row r="2" spans="1:6" x14ac:dyDescent="0.2">
      <c r="A2" s="3" t="s">
        <v>5</v>
      </c>
      <c r="B2" s="17" t="s">
        <v>27</v>
      </c>
      <c r="C2" s="17" t="s">
        <v>28</v>
      </c>
      <c r="D2" s="17" t="s">
        <v>29</v>
      </c>
      <c r="E2" s="17" t="s">
        <v>30</v>
      </c>
      <c r="F2" s="17" t="s">
        <v>31</v>
      </c>
    </row>
    <row r="3" spans="1:6" x14ac:dyDescent="0.2">
      <c r="A3" s="2" t="s">
        <v>7</v>
      </c>
      <c r="B3" s="15">
        <v>4.5293422607325703E-2</v>
      </c>
      <c r="C3" s="15">
        <v>0.59845941141615644</v>
      </c>
      <c r="D3" s="15">
        <f>C3-B3</f>
        <v>0.55316598880883072</v>
      </c>
      <c r="E3" s="15">
        <v>4.6617396247868106</v>
      </c>
      <c r="F3" s="18">
        <f>D3/E3</f>
        <v>0.11866085052618698</v>
      </c>
    </row>
    <row r="4" spans="1:6" x14ac:dyDescent="0.2">
      <c r="A4" s="2" t="s">
        <v>8</v>
      </c>
      <c r="B4" s="15">
        <v>5.7109098070106334E-2</v>
      </c>
      <c r="C4" s="15">
        <v>0.14813351767726649</v>
      </c>
      <c r="D4" s="15">
        <f t="shared" ref="D4:D14" si="0">C4-B4</f>
        <v>9.1024419607160151E-2</v>
      </c>
      <c r="E4" s="15">
        <v>4.190692763745635</v>
      </c>
      <c r="F4" s="18">
        <f t="shared" ref="F4:F14" si="1">D4/E4</f>
        <v>2.1720613926801604E-2</v>
      </c>
    </row>
    <row r="5" spans="1:6" x14ac:dyDescent="0.2">
      <c r="A5" s="2" t="s">
        <v>9</v>
      </c>
      <c r="B5" s="15">
        <v>7.8771169751870804E-2</v>
      </c>
      <c r="C5" s="15">
        <v>1.2759233655935216</v>
      </c>
      <c r="D5" s="15">
        <f t="shared" si="0"/>
        <v>1.1971521958416509</v>
      </c>
      <c r="E5" s="15">
        <v>5.8718427678063829</v>
      </c>
      <c r="F5" s="18">
        <f t="shared" si="1"/>
        <v>0.20388015196954701</v>
      </c>
    </row>
    <row r="6" spans="1:6" x14ac:dyDescent="0.2">
      <c r="A6" s="2" t="s">
        <v>10</v>
      </c>
      <c r="B6" s="15">
        <v>6.8924773532886965E-2</v>
      </c>
      <c r="C6" s="15">
        <v>0.50957930080979663</v>
      </c>
      <c r="D6" s="15">
        <f t="shared" si="0"/>
        <v>0.44065452727690968</v>
      </c>
      <c r="E6" s="15">
        <v>6.3104036384309268</v>
      </c>
      <c r="F6" s="18">
        <f t="shared" si="1"/>
        <v>6.9829848061268837E-2</v>
      </c>
    </row>
    <row r="7" spans="1:6" x14ac:dyDescent="0.2">
      <c r="A7" s="2" t="s">
        <v>11</v>
      </c>
      <c r="B7" s="15">
        <v>3.5447026388341872E-2</v>
      </c>
      <c r="C7" s="15">
        <v>0.68733952202251625</v>
      </c>
      <c r="D7" s="15">
        <f t="shared" si="0"/>
        <v>0.6518924956341744</v>
      </c>
      <c r="E7" s="15">
        <v>4.0932347924957364</v>
      </c>
      <c r="F7" s="18">
        <f t="shared" si="1"/>
        <v>0.15926095830840453</v>
      </c>
    </row>
    <row r="8" spans="1:6" x14ac:dyDescent="0.2">
      <c r="A8" s="2" t="s">
        <v>12</v>
      </c>
      <c r="B8" s="15">
        <v>2.5600630169358009E-2</v>
      </c>
      <c r="C8" s="15">
        <v>0.14813351767726649</v>
      </c>
      <c r="D8" s="15">
        <f t="shared" si="0"/>
        <v>0.12253288750790847</v>
      </c>
      <c r="E8" s="15">
        <v>3.687159912287826</v>
      </c>
      <c r="F8" s="18">
        <f t="shared" si="1"/>
        <v>3.3232322552530329E-2</v>
      </c>
    </row>
    <row r="9" spans="1:6" x14ac:dyDescent="0.2">
      <c r="A9" s="2" t="s">
        <v>13</v>
      </c>
      <c r="B9" s="15">
        <v>2.5600630169358009E-2</v>
      </c>
      <c r="C9" s="15">
        <v>1.0843373493975903</v>
      </c>
      <c r="D9" s="15">
        <f t="shared" si="0"/>
        <v>1.0587367192282322</v>
      </c>
      <c r="E9" s="15">
        <v>6.7976934946804191</v>
      </c>
      <c r="F9" s="18">
        <f t="shared" si="1"/>
        <v>0.15574940530295367</v>
      </c>
    </row>
    <row r="10" spans="1:6" x14ac:dyDescent="0.2">
      <c r="A10" s="2" t="s">
        <v>14</v>
      </c>
      <c r="B10" s="15">
        <v>4.5293422607325703E-2</v>
      </c>
      <c r="C10" s="15">
        <v>0.38514714596089278</v>
      </c>
      <c r="D10" s="15">
        <f t="shared" si="0"/>
        <v>0.33985372335356706</v>
      </c>
      <c r="E10" s="15">
        <v>5.7500203037440114</v>
      </c>
      <c r="F10" s="18">
        <f t="shared" si="1"/>
        <v>5.9104786661758058E-2</v>
      </c>
    </row>
    <row r="11" spans="1:6" x14ac:dyDescent="0.2">
      <c r="A11" s="2" t="s">
        <v>15</v>
      </c>
      <c r="B11" s="15">
        <v>3.5447026388341872E-2</v>
      </c>
      <c r="C11" s="15">
        <v>0.90262690104681031</v>
      </c>
      <c r="D11" s="15">
        <f t="shared" si="0"/>
        <v>0.86717987465846846</v>
      </c>
      <c r="E11" s="15">
        <v>4.0688702996832617</v>
      </c>
      <c r="F11" s="18">
        <f t="shared" si="1"/>
        <v>0.21312546500338767</v>
      </c>
    </row>
    <row r="12" spans="1:6" x14ac:dyDescent="0.2">
      <c r="A12" s="2" t="s">
        <v>16</v>
      </c>
      <c r="B12" s="15">
        <v>6.1047656557699878E-2</v>
      </c>
      <c r="C12" s="15">
        <v>0.32786885245901642</v>
      </c>
      <c r="D12" s="15">
        <f t="shared" si="0"/>
        <v>0.26682119590131653</v>
      </c>
      <c r="E12" s="15">
        <v>4.1175992853082102</v>
      </c>
      <c r="F12" s="18">
        <f t="shared" si="1"/>
        <v>6.4800185111102776E-2</v>
      </c>
    </row>
    <row r="13" spans="1:6" x14ac:dyDescent="0.2">
      <c r="A13" s="2" t="s">
        <v>17</v>
      </c>
      <c r="B13" s="15">
        <v>5.7109098070106334E-2</v>
      </c>
      <c r="C13" s="15">
        <v>1.5386134702745407</v>
      </c>
      <c r="D13" s="15">
        <f t="shared" si="0"/>
        <v>1.4815043722044343</v>
      </c>
      <c r="E13" s="15">
        <v>6.1073661983269716</v>
      </c>
      <c r="F13" s="18">
        <f t="shared" si="1"/>
        <v>0.24257664009246277</v>
      </c>
    </row>
    <row r="14" spans="1:6" x14ac:dyDescent="0.2">
      <c r="A14" s="2" t="s">
        <v>18</v>
      </c>
      <c r="B14" s="15">
        <v>3.9385584875935416E-2</v>
      </c>
      <c r="C14" s="15">
        <v>0.91052735532293116</v>
      </c>
      <c r="D14" s="15">
        <f t="shared" si="0"/>
        <v>0.8711417704469957</v>
      </c>
      <c r="E14" s="15">
        <v>6.0586372127020214</v>
      </c>
      <c r="F14" s="18">
        <f t="shared" si="1"/>
        <v>0.14378510213825549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3421-B105-6042-80C6-962C061E4E6D}">
  <dimension ref="A1:J81"/>
  <sheetViews>
    <sheetView workbookViewId="0">
      <selection activeCell="E14" sqref="E14"/>
    </sheetView>
  </sheetViews>
  <sheetFormatPr baseColWidth="10" defaultRowHeight="16" x14ac:dyDescent="0.2"/>
  <cols>
    <col min="1" max="1" width="28.33203125" style="2" customWidth="1"/>
    <col min="2" max="2" width="14.5" style="2" customWidth="1"/>
    <col min="3" max="3" width="25.33203125" style="2" customWidth="1"/>
    <col min="4" max="4" width="16.83203125" style="2" customWidth="1"/>
    <col min="5" max="5" width="28.33203125" style="2" customWidth="1"/>
    <col min="6" max="6" width="14.5" style="2" customWidth="1"/>
    <col min="7" max="7" width="25.33203125" style="2" customWidth="1"/>
    <col min="8" max="8" width="26.33203125" style="2" customWidth="1"/>
    <col min="9" max="9" width="15.33203125" style="2" bestFit="1" customWidth="1"/>
    <col min="10" max="10" width="32" style="2" bestFit="1" customWidth="1"/>
    <col min="11" max="16384" width="10.83203125" style="2"/>
  </cols>
  <sheetData>
    <row r="1" spans="1:8" ht="18" x14ac:dyDescent="0.2">
      <c r="A1" s="1" t="s">
        <v>0</v>
      </c>
      <c r="B1" s="1"/>
      <c r="C1" s="1"/>
      <c r="E1" s="1" t="s">
        <v>1</v>
      </c>
      <c r="F1" s="1"/>
      <c r="G1" s="1"/>
      <c r="H1" s="1"/>
    </row>
    <row r="2" spans="1:8" x14ac:dyDescent="0.2">
      <c r="A2" s="3" t="s">
        <v>2</v>
      </c>
      <c r="B2" s="3" t="s">
        <v>3</v>
      </c>
      <c r="C2" s="3" t="s">
        <v>4</v>
      </c>
      <c r="D2" s="4"/>
      <c r="E2" s="3" t="s">
        <v>5</v>
      </c>
      <c r="F2" s="3" t="s">
        <v>3</v>
      </c>
      <c r="G2" s="3" t="s">
        <v>4</v>
      </c>
      <c r="H2" s="3" t="s">
        <v>6</v>
      </c>
    </row>
    <row r="3" spans="1:8" x14ac:dyDescent="0.2">
      <c r="A3" s="4">
        <v>0</v>
      </c>
      <c r="B3" s="4">
        <v>5.8999999999999997E-2</v>
      </c>
      <c r="C3" s="4">
        <f>B3-B3</f>
        <v>0</v>
      </c>
      <c r="E3" s="2" t="s">
        <v>7</v>
      </c>
      <c r="F3" s="4">
        <v>8.3000000000000004E-2</v>
      </c>
      <c r="G3" s="4">
        <f>F3-B3</f>
        <v>2.4000000000000007E-2</v>
      </c>
      <c r="H3" s="5">
        <f t="shared" ref="H3:H14" si="0">G3/0.4738</f>
        <v>5.065428450823134E-2</v>
      </c>
    </row>
    <row r="4" spans="1:8" x14ac:dyDescent="0.2">
      <c r="A4" s="4">
        <v>0.125</v>
      </c>
      <c r="B4" s="4">
        <v>0.129</v>
      </c>
      <c r="C4" s="4">
        <f>B4-B3</f>
        <v>7.0000000000000007E-2</v>
      </c>
      <c r="E4" s="2" t="s">
        <v>8</v>
      </c>
      <c r="F4" s="4">
        <v>7.8E-2</v>
      </c>
      <c r="G4" s="4">
        <f>F4-B3</f>
        <v>1.9000000000000003E-2</v>
      </c>
      <c r="H4" s="5">
        <f t="shared" si="0"/>
        <v>4.0101308569016468E-2</v>
      </c>
    </row>
    <row r="5" spans="1:8" x14ac:dyDescent="0.2">
      <c r="A5" s="4">
        <v>0.25</v>
      </c>
      <c r="B5" s="4">
        <v>0.19500000000000001</v>
      </c>
      <c r="C5" s="4">
        <f>B5-B3</f>
        <v>0.13600000000000001</v>
      </c>
      <c r="E5" s="2" t="s">
        <v>9</v>
      </c>
      <c r="F5" s="4">
        <v>9.8000000000000004E-2</v>
      </c>
      <c r="G5" s="4">
        <f>F5-B3</f>
        <v>3.9000000000000007E-2</v>
      </c>
      <c r="H5" s="5">
        <f t="shared" si="0"/>
        <v>8.2313212325875906E-2</v>
      </c>
    </row>
    <row r="6" spans="1:8" x14ac:dyDescent="0.2">
      <c r="A6" s="4">
        <v>0.5</v>
      </c>
      <c r="B6" s="4">
        <v>0.32400000000000001</v>
      </c>
      <c r="C6" s="4">
        <f>B6-B3</f>
        <v>0.26500000000000001</v>
      </c>
      <c r="E6" s="2" t="s">
        <v>10</v>
      </c>
      <c r="F6" s="4">
        <v>9.4E-2</v>
      </c>
      <c r="G6" s="4">
        <f>F6-B3</f>
        <v>3.5000000000000003E-2</v>
      </c>
      <c r="H6" s="5">
        <f t="shared" si="0"/>
        <v>7.3870831574504012E-2</v>
      </c>
    </row>
    <row r="7" spans="1:8" x14ac:dyDescent="0.2">
      <c r="A7" s="4">
        <v>1</v>
      </c>
      <c r="B7" s="4">
        <v>0.57599999999999996</v>
      </c>
      <c r="C7" s="4">
        <f>B7-B3</f>
        <v>0.5169999999999999</v>
      </c>
      <c r="E7" s="2" t="s">
        <v>11</v>
      </c>
      <c r="F7" s="4">
        <v>0.08</v>
      </c>
      <c r="G7" s="4">
        <f>F7-B3</f>
        <v>2.1000000000000005E-2</v>
      </c>
      <c r="H7" s="5">
        <f t="shared" si="0"/>
        <v>4.4322498944702415E-2</v>
      </c>
    </row>
    <row r="8" spans="1:8" x14ac:dyDescent="0.2">
      <c r="A8" s="4">
        <v>2</v>
      </c>
      <c r="B8" s="4">
        <v>0.97499999999999998</v>
      </c>
      <c r="C8" s="4">
        <f>B8-B3</f>
        <v>0.91599999999999993</v>
      </c>
      <c r="E8" s="2" t="s">
        <v>12</v>
      </c>
      <c r="F8" s="4">
        <v>8.3000000000000004E-2</v>
      </c>
      <c r="G8" s="4">
        <f>F8-B3</f>
        <v>2.4000000000000007E-2</v>
      </c>
      <c r="H8" s="5">
        <f t="shared" si="0"/>
        <v>5.065428450823134E-2</v>
      </c>
    </row>
    <row r="9" spans="1:8" x14ac:dyDescent="0.2">
      <c r="E9" s="2" t="s">
        <v>13</v>
      </c>
      <c r="F9" s="4">
        <v>7.5999999999999998E-2</v>
      </c>
      <c r="G9" s="4">
        <f>F9-B3</f>
        <v>1.7000000000000001E-2</v>
      </c>
      <c r="H9" s="5">
        <f t="shared" si="0"/>
        <v>3.5880118193330521E-2</v>
      </c>
    </row>
    <row r="10" spans="1:8" x14ac:dyDescent="0.2">
      <c r="E10" s="2" t="s">
        <v>14</v>
      </c>
      <c r="F10" s="4">
        <v>8.5000000000000006E-2</v>
      </c>
      <c r="G10" s="4">
        <f>F10-B3</f>
        <v>2.6000000000000009E-2</v>
      </c>
      <c r="H10" s="5">
        <f t="shared" si="0"/>
        <v>5.4875474883917287E-2</v>
      </c>
    </row>
    <row r="11" spans="1:8" x14ac:dyDescent="0.2">
      <c r="E11" s="2" t="s">
        <v>32</v>
      </c>
      <c r="F11" s="4">
        <v>0.09</v>
      </c>
      <c r="G11" s="4">
        <f>F11-B3</f>
        <v>3.1E-2</v>
      </c>
      <c r="H11" s="5">
        <f t="shared" si="0"/>
        <v>6.5428450823132117E-2</v>
      </c>
    </row>
    <row r="12" spans="1:8" x14ac:dyDescent="0.2">
      <c r="E12" s="2" t="s">
        <v>33</v>
      </c>
      <c r="F12" s="4">
        <v>9.0999999999999998E-2</v>
      </c>
      <c r="G12" s="4">
        <f>F12-B3</f>
        <v>3.2000000000000001E-2</v>
      </c>
      <c r="H12" s="5">
        <f t="shared" si="0"/>
        <v>6.7539046010975101E-2</v>
      </c>
    </row>
    <row r="13" spans="1:8" x14ac:dyDescent="0.2">
      <c r="E13" s="2" t="s">
        <v>34</v>
      </c>
      <c r="F13" s="4">
        <v>9.6000000000000002E-2</v>
      </c>
      <c r="G13" s="4">
        <f>F13-B3</f>
        <v>3.7000000000000005E-2</v>
      </c>
      <c r="H13" s="5">
        <f t="shared" si="0"/>
        <v>7.8092021950189966E-2</v>
      </c>
    </row>
    <row r="14" spans="1:8" x14ac:dyDescent="0.2">
      <c r="E14" s="2" t="s">
        <v>35</v>
      </c>
      <c r="F14" s="4">
        <v>9.6000000000000002E-2</v>
      </c>
      <c r="G14" s="4">
        <f>F14-B3</f>
        <v>3.7000000000000005E-2</v>
      </c>
      <c r="H14" s="5">
        <f t="shared" si="0"/>
        <v>7.8092021950189966E-2</v>
      </c>
    </row>
    <row r="28" spans="1:8" ht="18" x14ac:dyDescent="0.2">
      <c r="A28" s="1" t="s">
        <v>19</v>
      </c>
      <c r="B28" s="1"/>
      <c r="C28" s="1"/>
      <c r="E28" s="1" t="s">
        <v>20</v>
      </c>
      <c r="F28" s="1"/>
      <c r="G28" s="1"/>
      <c r="H28" s="1"/>
    </row>
    <row r="29" spans="1:8" x14ac:dyDescent="0.2">
      <c r="A29" s="6" t="s">
        <v>2</v>
      </c>
      <c r="B29" s="6" t="s">
        <v>3</v>
      </c>
      <c r="C29" s="6" t="s">
        <v>4</v>
      </c>
      <c r="E29" s="3" t="s">
        <v>5</v>
      </c>
      <c r="F29" s="3" t="s">
        <v>3</v>
      </c>
      <c r="G29" s="3" t="s">
        <v>4</v>
      </c>
      <c r="H29" s="3" t="s">
        <v>6</v>
      </c>
    </row>
    <row r="30" spans="1:8" x14ac:dyDescent="0.2">
      <c r="A30" s="4">
        <v>0</v>
      </c>
      <c r="B30" s="4">
        <v>0.06</v>
      </c>
      <c r="C30" s="4">
        <v>0</v>
      </c>
      <c r="E30" s="2" t="s">
        <v>7</v>
      </c>
      <c r="F30" s="4">
        <v>0.33300000000000002</v>
      </c>
      <c r="G30" s="4">
        <f>F30-B30</f>
        <v>0.27300000000000002</v>
      </c>
      <c r="H30" s="5">
        <f t="shared" ref="H30:H41" si="1">G30/0.4842</f>
        <v>0.56381660470879802</v>
      </c>
    </row>
    <row r="31" spans="1:8" x14ac:dyDescent="0.2">
      <c r="A31" s="4">
        <v>0.125</v>
      </c>
      <c r="B31" s="4">
        <v>0.128</v>
      </c>
      <c r="C31" s="4">
        <f>B31-B30</f>
        <v>6.8000000000000005E-2</v>
      </c>
      <c r="E31" s="2" t="s">
        <v>8</v>
      </c>
      <c r="F31" s="4">
        <v>0.14399999999999999</v>
      </c>
      <c r="G31" s="4">
        <f>F31-B30</f>
        <v>8.3999999999999991E-2</v>
      </c>
      <c r="H31" s="5">
        <f t="shared" si="1"/>
        <v>0.17348203221809166</v>
      </c>
    </row>
    <row r="32" spans="1:8" x14ac:dyDescent="0.2">
      <c r="A32" s="4">
        <v>0.25</v>
      </c>
      <c r="B32" s="4">
        <v>0.19800000000000001</v>
      </c>
      <c r="C32" s="4">
        <f>B32-B30</f>
        <v>0.13800000000000001</v>
      </c>
      <c r="E32" s="2" t="s">
        <v>9</v>
      </c>
      <c r="F32" s="4">
        <v>0.68400000000000005</v>
      </c>
      <c r="G32" s="4">
        <f>F32-B30</f>
        <v>0.62400000000000011</v>
      </c>
      <c r="H32" s="5">
        <f t="shared" si="1"/>
        <v>1.2887236679058243</v>
      </c>
    </row>
    <row r="33" spans="1:8" x14ac:dyDescent="0.2">
      <c r="A33" s="4">
        <v>0.5</v>
      </c>
      <c r="B33" s="4">
        <v>0.32600000000000001</v>
      </c>
      <c r="C33" s="4">
        <f>B33-B30</f>
        <v>0.26600000000000001</v>
      </c>
      <c r="E33" s="2" t="s">
        <v>10</v>
      </c>
      <c r="F33" s="4">
        <v>0.28499999999999998</v>
      </c>
      <c r="G33" s="4">
        <f>F33-B30</f>
        <v>0.22499999999999998</v>
      </c>
      <c r="H33" s="5">
        <f t="shared" si="1"/>
        <v>0.46468401486988842</v>
      </c>
    </row>
    <row r="34" spans="1:8" x14ac:dyDescent="0.2">
      <c r="A34" s="4">
        <v>1</v>
      </c>
      <c r="B34" s="4">
        <v>0.55600000000000005</v>
      </c>
      <c r="C34" s="4">
        <f>B34-B30</f>
        <v>0.49600000000000005</v>
      </c>
      <c r="E34" s="2" t="s">
        <v>11</v>
      </c>
      <c r="F34" s="4">
        <v>0.33700000000000002</v>
      </c>
      <c r="G34" s="4">
        <f>F34-B30</f>
        <v>0.27700000000000002</v>
      </c>
      <c r="H34" s="5">
        <f t="shared" si="1"/>
        <v>0.57207765386204046</v>
      </c>
    </row>
    <row r="35" spans="1:8" x14ac:dyDescent="0.2">
      <c r="A35" s="4">
        <v>2</v>
      </c>
      <c r="B35" s="4">
        <v>1.014</v>
      </c>
      <c r="C35" s="4">
        <f>B35-B30</f>
        <v>0.95399999999999996</v>
      </c>
      <c r="E35" s="2" t="s">
        <v>12</v>
      </c>
      <c r="F35" s="4">
        <v>0.216</v>
      </c>
      <c r="G35" s="4">
        <f>F35-B30</f>
        <v>0.156</v>
      </c>
      <c r="H35" s="5">
        <f t="shared" si="1"/>
        <v>0.32218091697645601</v>
      </c>
    </row>
    <row r="36" spans="1:8" x14ac:dyDescent="0.2">
      <c r="E36" s="2" t="s">
        <v>13</v>
      </c>
      <c r="F36" s="4">
        <v>0.77900000000000003</v>
      </c>
      <c r="G36" s="4">
        <f>F36-B30</f>
        <v>0.71900000000000008</v>
      </c>
      <c r="H36" s="5">
        <f t="shared" si="1"/>
        <v>1.4849235852953326</v>
      </c>
    </row>
    <row r="37" spans="1:8" x14ac:dyDescent="0.2">
      <c r="E37" s="2" t="s">
        <v>14</v>
      </c>
      <c r="F37" s="4">
        <v>0.249</v>
      </c>
      <c r="G37" s="4">
        <f>F37-B30</f>
        <v>0.189</v>
      </c>
      <c r="H37" s="5">
        <f t="shared" si="1"/>
        <v>0.3903345724907063</v>
      </c>
    </row>
    <row r="38" spans="1:8" x14ac:dyDescent="0.2">
      <c r="E38" s="2" t="s">
        <v>32</v>
      </c>
      <c r="F38" s="4">
        <v>0.46200000000000002</v>
      </c>
      <c r="G38" s="4">
        <f>F38-B30</f>
        <v>0.40200000000000002</v>
      </c>
      <c r="H38" s="5">
        <f t="shared" si="1"/>
        <v>0.83023543990086746</v>
      </c>
    </row>
    <row r="39" spans="1:8" x14ac:dyDescent="0.2">
      <c r="E39" s="2" t="s">
        <v>33</v>
      </c>
      <c r="F39" s="4">
        <v>0.29699999999999999</v>
      </c>
      <c r="G39" s="4">
        <f>F39-B30</f>
        <v>0.23699999999999999</v>
      </c>
      <c r="H39" s="5">
        <f t="shared" si="1"/>
        <v>0.48946716232961579</v>
      </c>
    </row>
    <row r="40" spans="1:8" x14ac:dyDescent="0.2">
      <c r="E40" s="2" t="s">
        <v>34</v>
      </c>
      <c r="F40" s="4">
        <v>0.85399999999999998</v>
      </c>
      <c r="G40" s="4">
        <f>F40-B30</f>
        <v>0.79400000000000004</v>
      </c>
      <c r="H40" s="5">
        <f t="shared" si="1"/>
        <v>1.6398182569186286</v>
      </c>
    </row>
    <row r="41" spans="1:8" x14ac:dyDescent="0.2">
      <c r="E41" s="2" t="s">
        <v>35</v>
      </c>
      <c r="F41" s="4">
        <v>0.45900000000000002</v>
      </c>
      <c r="G41" s="4">
        <f>F41-B30</f>
        <v>0.39900000000000002</v>
      </c>
      <c r="H41" s="5">
        <f t="shared" si="1"/>
        <v>0.82403965303593563</v>
      </c>
    </row>
    <row r="52" spans="1:10" ht="19" x14ac:dyDescent="0.25">
      <c r="A52" s="7"/>
      <c r="B52" s="7"/>
      <c r="C52" s="7"/>
      <c r="D52"/>
      <c r="E52" s="1"/>
      <c r="F52" s="1"/>
      <c r="G52" s="1"/>
      <c r="H52" s="1"/>
      <c r="I52"/>
      <c r="J52"/>
    </row>
    <row r="53" spans="1:10" x14ac:dyDescent="0.2">
      <c r="A53" s="8"/>
      <c r="B53" s="8"/>
      <c r="C53" s="3"/>
      <c r="D53"/>
      <c r="E53" s="3"/>
      <c r="F53" s="8"/>
      <c r="G53" s="3"/>
      <c r="H53" s="3"/>
      <c r="I53" s="3"/>
      <c r="J53" s="3"/>
    </row>
    <row r="54" spans="1:10" x14ac:dyDescent="0.2">
      <c r="A54" s="9"/>
      <c r="B54" s="9"/>
      <c r="C54" s="9"/>
      <c r="D54"/>
      <c r="F54" s="4"/>
      <c r="G54" s="4"/>
      <c r="H54" s="5"/>
      <c r="I54" s="10"/>
      <c r="J54" s="11"/>
    </row>
    <row r="55" spans="1:10" x14ac:dyDescent="0.2">
      <c r="A55" s="9"/>
      <c r="B55" s="9"/>
      <c r="C55" s="9"/>
      <c r="D55"/>
      <c r="F55" s="4"/>
      <c r="G55" s="4"/>
      <c r="H55" s="5"/>
      <c r="I55" s="10"/>
      <c r="J55" s="11"/>
    </row>
    <row r="56" spans="1:10" x14ac:dyDescent="0.2">
      <c r="A56" s="9"/>
      <c r="B56" s="9"/>
      <c r="C56" s="9"/>
      <c r="D56"/>
      <c r="F56" s="4"/>
      <c r="G56" s="4"/>
      <c r="H56" s="5"/>
      <c r="I56" s="10"/>
      <c r="J56" s="11"/>
    </row>
    <row r="57" spans="1:10" x14ac:dyDescent="0.2">
      <c r="A57" s="9"/>
      <c r="B57" s="9"/>
      <c r="C57" s="9"/>
      <c r="D57"/>
      <c r="F57" s="4"/>
      <c r="G57" s="4"/>
      <c r="H57" s="5"/>
      <c r="I57" s="10"/>
      <c r="J57" s="11"/>
    </row>
    <row r="58" spans="1:10" x14ac:dyDescent="0.2">
      <c r="A58" s="9"/>
      <c r="B58" s="9"/>
      <c r="C58" s="9"/>
      <c r="D58"/>
      <c r="F58" s="4"/>
      <c r="G58" s="4"/>
      <c r="H58" s="5"/>
      <c r="I58" s="10"/>
      <c r="J58" s="11"/>
    </row>
    <row r="59" spans="1:10" x14ac:dyDescent="0.2">
      <c r="A59" s="9"/>
      <c r="B59" s="9"/>
      <c r="C59" s="9"/>
      <c r="D59"/>
      <c r="F59" s="4"/>
      <c r="G59" s="4"/>
      <c r="H59" s="5"/>
      <c r="I59" s="10"/>
      <c r="J59" s="11"/>
    </row>
    <row r="60" spans="1:10" x14ac:dyDescent="0.2">
      <c r="A60" s="9"/>
      <c r="B60" s="9"/>
      <c r="C60" s="9"/>
      <c r="D60"/>
      <c r="F60" s="4"/>
      <c r="G60" s="4"/>
      <c r="H60" s="5"/>
      <c r="I60" s="10"/>
      <c r="J60" s="11"/>
    </row>
    <row r="61" spans="1:10" x14ac:dyDescent="0.2">
      <c r="A61" s="9"/>
      <c r="B61" s="9"/>
      <c r="C61" s="9"/>
      <c r="D61"/>
      <c r="F61" s="4"/>
      <c r="G61" s="4"/>
      <c r="H61" s="5"/>
      <c r="I61" s="10"/>
      <c r="J61" s="11"/>
    </row>
    <row r="62" spans="1:10" x14ac:dyDescent="0.2">
      <c r="A62" s="9"/>
      <c r="B62" s="9"/>
      <c r="C62" s="9"/>
      <c r="D62"/>
      <c r="F62" s="4"/>
      <c r="G62" s="4"/>
      <c r="H62" s="5"/>
      <c r="I62" s="10"/>
      <c r="J62" s="11"/>
    </row>
    <row r="63" spans="1:10" x14ac:dyDescent="0.2">
      <c r="A63" s="12"/>
      <c r="B63" s="12"/>
      <c r="C63" s="12"/>
      <c r="D63"/>
      <c r="F63" s="4"/>
      <c r="G63" s="4"/>
      <c r="H63" s="5"/>
      <c r="I63" s="10"/>
      <c r="J63" s="11"/>
    </row>
    <row r="64" spans="1:10" x14ac:dyDescent="0.2">
      <c r="A64"/>
      <c r="B64"/>
      <c r="C64"/>
      <c r="D64"/>
      <c r="F64" s="4"/>
      <c r="G64" s="4"/>
      <c r="H64" s="5"/>
      <c r="I64" s="10"/>
      <c r="J64" s="11"/>
    </row>
    <row r="65" spans="1:10" x14ac:dyDescent="0.2">
      <c r="A65"/>
      <c r="B65"/>
      <c r="C65"/>
      <c r="D65"/>
      <c r="F65" s="4"/>
      <c r="G65" s="4"/>
      <c r="H65" s="5"/>
      <c r="I65" s="10"/>
      <c r="J65" s="11"/>
    </row>
    <row r="66" spans="1:10" x14ac:dyDescent="0.2">
      <c r="A66"/>
      <c r="B66"/>
      <c r="C66"/>
      <c r="D66"/>
      <c r="E66"/>
      <c r="F66"/>
      <c r="G66"/>
      <c r="H66"/>
      <c r="I66"/>
      <c r="J66"/>
    </row>
    <row r="67" spans="1:10" x14ac:dyDescent="0.2">
      <c r="A67"/>
      <c r="B67"/>
      <c r="C67"/>
      <c r="D67"/>
      <c r="E67"/>
      <c r="F67"/>
      <c r="G67"/>
      <c r="H67"/>
      <c r="I67"/>
      <c r="J67"/>
    </row>
    <row r="68" spans="1:10" x14ac:dyDescent="0.2">
      <c r="A68"/>
      <c r="B68"/>
      <c r="C68"/>
      <c r="D68"/>
      <c r="E68"/>
      <c r="F68"/>
      <c r="G68"/>
      <c r="H68"/>
      <c r="I68"/>
      <c r="J68"/>
    </row>
    <row r="69" spans="1:10" x14ac:dyDescent="0.2">
      <c r="A69"/>
      <c r="B69"/>
      <c r="C69"/>
      <c r="D69"/>
      <c r="E69"/>
      <c r="F69"/>
      <c r="G69"/>
      <c r="H69"/>
      <c r="I69"/>
      <c r="J69"/>
    </row>
    <row r="70" spans="1:10" x14ac:dyDescent="0.2">
      <c r="A70"/>
      <c r="B70"/>
      <c r="C70"/>
      <c r="D70"/>
      <c r="E70"/>
      <c r="F70"/>
      <c r="G70"/>
      <c r="H70"/>
      <c r="I70"/>
      <c r="J70"/>
    </row>
    <row r="71" spans="1:10" x14ac:dyDescent="0.2">
      <c r="A71"/>
      <c r="B71"/>
      <c r="C71"/>
      <c r="D71"/>
      <c r="E71"/>
      <c r="F71"/>
      <c r="G71"/>
      <c r="H71"/>
      <c r="I71"/>
      <c r="J71"/>
    </row>
    <row r="72" spans="1:10" x14ac:dyDescent="0.2">
      <c r="A72"/>
      <c r="B72"/>
      <c r="C72"/>
      <c r="D72"/>
      <c r="E72"/>
      <c r="F72"/>
      <c r="G72"/>
      <c r="H72"/>
      <c r="I72"/>
      <c r="J72"/>
    </row>
    <row r="73" spans="1:10" x14ac:dyDescent="0.2">
      <c r="A73"/>
      <c r="B73"/>
      <c r="C73"/>
      <c r="D73"/>
      <c r="E73"/>
      <c r="F73"/>
      <c r="G73"/>
      <c r="H73"/>
      <c r="I73"/>
      <c r="J73"/>
    </row>
    <row r="74" spans="1:10" x14ac:dyDescent="0.2">
      <c r="A74"/>
      <c r="B74"/>
      <c r="C74"/>
      <c r="D74"/>
      <c r="E74"/>
      <c r="F74"/>
      <c r="G74"/>
      <c r="H74"/>
      <c r="I74"/>
      <c r="J74"/>
    </row>
    <row r="75" spans="1:10" x14ac:dyDescent="0.2">
      <c r="A75"/>
      <c r="B75"/>
      <c r="C75"/>
      <c r="D75"/>
      <c r="E75"/>
      <c r="F75"/>
      <c r="G75"/>
      <c r="H75"/>
      <c r="I75"/>
      <c r="J75"/>
    </row>
    <row r="76" spans="1:10" x14ac:dyDescent="0.2">
      <c r="A76"/>
      <c r="B76"/>
      <c r="C76"/>
      <c r="D76"/>
      <c r="E76"/>
      <c r="F76"/>
      <c r="G76"/>
      <c r="H76"/>
      <c r="I76"/>
      <c r="J76"/>
    </row>
    <row r="77" spans="1:10" x14ac:dyDescent="0.2">
      <c r="A77"/>
      <c r="B77"/>
      <c r="C77"/>
      <c r="D77"/>
      <c r="E77"/>
      <c r="F77"/>
      <c r="G77"/>
      <c r="H77"/>
      <c r="I77"/>
      <c r="J77"/>
    </row>
    <row r="78" spans="1:10" x14ac:dyDescent="0.2">
      <c r="A78"/>
      <c r="B78"/>
      <c r="C78"/>
      <c r="D78"/>
      <c r="E78"/>
      <c r="F78"/>
      <c r="G78"/>
      <c r="H78"/>
      <c r="I78"/>
      <c r="J78"/>
    </row>
    <row r="79" spans="1:10" x14ac:dyDescent="0.2">
      <c r="A79"/>
      <c r="B79"/>
      <c r="C79"/>
      <c r="D79"/>
      <c r="E79"/>
      <c r="F79"/>
      <c r="G79"/>
      <c r="H79"/>
      <c r="I79"/>
      <c r="J79"/>
    </row>
    <row r="80" spans="1:10" x14ac:dyDescent="0.2">
      <c r="A80"/>
      <c r="B80"/>
      <c r="C80"/>
      <c r="D80"/>
      <c r="E80"/>
      <c r="F80"/>
      <c r="G80"/>
      <c r="H80"/>
      <c r="I80"/>
      <c r="J80"/>
    </row>
    <row r="81" spans="1:10" x14ac:dyDescent="0.2">
      <c r="A81"/>
      <c r="B81"/>
      <c r="C81"/>
      <c r="D81"/>
      <c r="E81"/>
      <c r="F81"/>
      <c r="G81"/>
      <c r="H81"/>
      <c r="I81"/>
      <c r="J81"/>
    </row>
  </sheetData>
  <mergeCells count="6">
    <mergeCell ref="A1:C1"/>
    <mergeCell ref="E1:H1"/>
    <mergeCell ref="A28:C28"/>
    <mergeCell ref="E28:H28"/>
    <mergeCell ref="A52:C52"/>
    <mergeCell ref="E52:H5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CDF3-9543-7847-9C9B-9DF9DF4D2F71}">
  <dimension ref="A1:J14"/>
  <sheetViews>
    <sheetView workbookViewId="0">
      <selection activeCell="E14" sqref="E14"/>
    </sheetView>
  </sheetViews>
  <sheetFormatPr baseColWidth="10" defaultRowHeight="16" x14ac:dyDescent="0.2"/>
  <cols>
    <col min="1" max="1" width="22.6640625" bestFit="1" customWidth="1"/>
    <col min="2" max="2" width="12.5" bestFit="1" customWidth="1"/>
    <col min="3" max="3" width="21.83203125" bestFit="1" customWidth="1"/>
    <col min="5" max="5" width="24.33203125" bestFit="1" customWidth="1"/>
    <col min="6" max="6" width="12.5" bestFit="1" customWidth="1"/>
    <col min="7" max="7" width="21.83203125" bestFit="1" customWidth="1"/>
    <col min="8" max="8" width="22.6640625" bestFit="1" customWidth="1"/>
    <col min="9" max="9" width="15" bestFit="1" customWidth="1"/>
    <col min="10" max="10" width="32" bestFit="1" customWidth="1"/>
  </cols>
  <sheetData>
    <row r="1" spans="1:10" ht="19" x14ac:dyDescent="0.25">
      <c r="A1" s="7" t="s">
        <v>21</v>
      </c>
      <c r="B1" s="7"/>
      <c r="C1" s="7"/>
      <c r="E1" s="1" t="s">
        <v>22</v>
      </c>
      <c r="F1" s="1"/>
      <c r="G1" s="1"/>
      <c r="H1" s="1"/>
    </row>
    <row r="2" spans="1:10" x14ac:dyDescent="0.2">
      <c r="A2" s="8" t="s">
        <v>6</v>
      </c>
      <c r="B2" s="8" t="s">
        <v>23</v>
      </c>
      <c r="C2" s="3" t="s">
        <v>24</v>
      </c>
      <c r="E2" s="3" t="s">
        <v>5</v>
      </c>
      <c r="F2" s="8" t="s">
        <v>23</v>
      </c>
      <c r="G2" s="3" t="s">
        <v>24</v>
      </c>
      <c r="H2" s="3" t="s">
        <v>6</v>
      </c>
      <c r="I2" s="3" t="s">
        <v>25</v>
      </c>
      <c r="J2" s="3" t="s">
        <v>26</v>
      </c>
    </row>
    <row r="3" spans="1:10" x14ac:dyDescent="0.2">
      <c r="A3" s="9">
        <v>0</v>
      </c>
      <c r="B3" s="9">
        <v>8.4000000000000005E-2</v>
      </c>
      <c r="C3" s="9">
        <f>B3-B3</f>
        <v>0</v>
      </c>
      <c r="E3" s="2" t="s">
        <v>7</v>
      </c>
      <c r="F3" s="4">
        <v>0.63300000000000001</v>
      </c>
      <c r="G3" s="4">
        <f>F3-B3</f>
        <v>0.54900000000000004</v>
      </c>
      <c r="H3" s="5">
        <f t="shared" ref="H3:H14" si="0">G3/1.3347</f>
        <v>0.41132838840188812</v>
      </c>
      <c r="I3" s="10">
        <v>10</v>
      </c>
      <c r="J3" s="11">
        <f>H3*10</f>
        <v>4.1132838840188812</v>
      </c>
    </row>
    <row r="4" spans="1:10" x14ac:dyDescent="0.2">
      <c r="A4" s="9">
        <v>2.5000000000000001E-2</v>
      </c>
      <c r="B4" s="9">
        <v>0.14399999999999999</v>
      </c>
      <c r="C4" s="9">
        <f>B4-B3</f>
        <v>5.9999999999999984E-2</v>
      </c>
      <c r="E4" s="2" t="s">
        <v>8</v>
      </c>
      <c r="F4" s="4">
        <v>0.60299999999999998</v>
      </c>
      <c r="G4" s="4">
        <f>F4-B3</f>
        <v>0.51900000000000002</v>
      </c>
      <c r="H4" s="5">
        <f t="shared" si="0"/>
        <v>0.38885142728703082</v>
      </c>
      <c r="I4" s="10">
        <v>10</v>
      </c>
      <c r="J4" s="11">
        <f t="shared" ref="J4:J14" si="1">H4*10</f>
        <v>3.8885142728703084</v>
      </c>
    </row>
    <row r="5" spans="1:10" x14ac:dyDescent="0.2">
      <c r="A5" s="9">
        <v>0.125</v>
      </c>
      <c r="B5" s="9">
        <v>0.34</v>
      </c>
      <c r="C5" s="9">
        <f>B5-B3</f>
        <v>0.25600000000000001</v>
      </c>
      <c r="E5" s="2" t="s">
        <v>9</v>
      </c>
      <c r="F5" s="4">
        <v>0.65300000000000002</v>
      </c>
      <c r="G5" s="4">
        <f>F5-B3</f>
        <v>0.56900000000000006</v>
      </c>
      <c r="H5" s="5">
        <f t="shared" si="0"/>
        <v>0.42631302914512631</v>
      </c>
      <c r="I5" s="10">
        <v>10</v>
      </c>
      <c r="J5" s="11">
        <f t="shared" si="1"/>
        <v>4.2631302914512634</v>
      </c>
    </row>
    <row r="6" spans="1:10" x14ac:dyDescent="0.2">
      <c r="A6" s="9">
        <v>0.25</v>
      </c>
      <c r="B6" s="9">
        <v>0.55000000000000004</v>
      </c>
      <c r="C6" s="9">
        <f>B6-B3</f>
        <v>0.46600000000000003</v>
      </c>
      <c r="E6" s="2" t="s">
        <v>10</v>
      </c>
      <c r="F6" s="4">
        <v>0.79800000000000004</v>
      </c>
      <c r="G6" s="4">
        <f>F6-B3</f>
        <v>0.71400000000000008</v>
      </c>
      <c r="H6" s="5">
        <f t="shared" si="0"/>
        <v>0.53495167453360315</v>
      </c>
      <c r="I6" s="10">
        <v>10</v>
      </c>
      <c r="J6" s="11">
        <f t="shared" si="1"/>
        <v>5.3495167453360315</v>
      </c>
    </row>
    <row r="7" spans="1:10" x14ac:dyDescent="0.2">
      <c r="A7" s="9">
        <v>0.5</v>
      </c>
      <c r="B7" s="9">
        <v>0.90500000000000003</v>
      </c>
      <c r="C7" s="9">
        <f>B7-B3</f>
        <v>0.82100000000000006</v>
      </c>
      <c r="E7" s="2" t="s">
        <v>11</v>
      </c>
      <c r="F7" s="4">
        <v>0.60199999999999998</v>
      </c>
      <c r="G7" s="4">
        <f>F7-B3</f>
        <v>0.51800000000000002</v>
      </c>
      <c r="H7" s="5">
        <f t="shared" si="0"/>
        <v>0.38810219524986889</v>
      </c>
      <c r="I7" s="10">
        <v>10</v>
      </c>
      <c r="J7" s="11">
        <f t="shared" si="1"/>
        <v>3.8810219524986889</v>
      </c>
    </row>
    <row r="8" spans="1:10" x14ac:dyDescent="0.2">
      <c r="A8" s="9">
        <v>0.75</v>
      </c>
      <c r="B8" s="9">
        <v>1.2150000000000001</v>
      </c>
      <c r="C8" s="9">
        <f>B8-B3</f>
        <v>1.131</v>
      </c>
      <c r="E8" s="2" t="s">
        <v>12</v>
      </c>
      <c r="F8" s="4">
        <v>0.59099999999999997</v>
      </c>
      <c r="G8" s="4">
        <f>F8-B3</f>
        <v>0.50700000000000001</v>
      </c>
      <c r="H8" s="5">
        <f t="shared" si="0"/>
        <v>0.37986064284108789</v>
      </c>
      <c r="I8" s="10">
        <v>10</v>
      </c>
      <c r="J8" s="11">
        <f t="shared" si="1"/>
        <v>3.7986064284108787</v>
      </c>
    </row>
    <row r="9" spans="1:10" x14ac:dyDescent="0.2">
      <c r="A9" s="9">
        <v>1</v>
      </c>
      <c r="B9" s="9">
        <v>1.5229999999999999</v>
      </c>
      <c r="C9" s="9">
        <f>B9-B3</f>
        <v>1.4389999999999998</v>
      </c>
      <c r="E9" s="2" t="s">
        <v>13</v>
      </c>
      <c r="F9" s="4">
        <v>0.96</v>
      </c>
      <c r="G9" s="4">
        <f>F9-B3</f>
        <v>0.876</v>
      </c>
      <c r="H9" s="5">
        <f t="shared" si="0"/>
        <v>0.65632726455383228</v>
      </c>
      <c r="I9" s="10">
        <v>10</v>
      </c>
      <c r="J9" s="11">
        <f t="shared" si="1"/>
        <v>6.5632726455383228</v>
      </c>
    </row>
    <row r="10" spans="1:10" x14ac:dyDescent="0.2">
      <c r="A10" s="9">
        <v>1.5</v>
      </c>
      <c r="B10" s="9">
        <v>2.0750000000000002</v>
      </c>
      <c r="C10" s="9">
        <f>B10-B3</f>
        <v>1.9910000000000001</v>
      </c>
      <c r="E10" s="2" t="s">
        <v>14</v>
      </c>
      <c r="F10" s="4">
        <v>0.746</v>
      </c>
      <c r="G10" s="4">
        <f>F10-B3</f>
        <v>0.66200000000000003</v>
      </c>
      <c r="H10" s="5">
        <f t="shared" si="0"/>
        <v>0.4959916086011838</v>
      </c>
      <c r="I10" s="10">
        <v>10</v>
      </c>
      <c r="J10" s="11">
        <f t="shared" si="1"/>
        <v>4.9599160860118383</v>
      </c>
    </row>
    <row r="11" spans="1:10" x14ac:dyDescent="0.2">
      <c r="A11" s="9">
        <v>2</v>
      </c>
      <c r="B11" s="9">
        <v>2.6</v>
      </c>
      <c r="C11" s="9">
        <f>B11-B3</f>
        <v>2.516</v>
      </c>
      <c r="E11" s="2" t="s">
        <v>32</v>
      </c>
      <c r="F11" s="4">
        <v>0.64900000000000002</v>
      </c>
      <c r="G11" s="4">
        <f>F11-B3</f>
        <v>0.56500000000000006</v>
      </c>
      <c r="H11" s="5">
        <f t="shared" si="0"/>
        <v>0.42331610099647865</v>
      </c>
      <c r="I11" s="10">
        <v>10</v>
      </c>
      <c r="J11" s="11">
        <f t="shared" si="1"/>
        <v>4.2331610099647863</v>
      </c>
    </row>
    <row r="12" spans="1:10" x14ac:dyDescent="0.2">
      <c r="A12" s="12"/>
      <c r="B12" s="12"/>
      <c r="C12" s="12"/>
      <c r="E12" s="2" t="s">
        <v>33</v>
      </c>
      <c r="F12" s="4">
        <v>0.70199999999999996</v>
      </c>
      <c r="G12" s="4">
        <f>F12-B3</f>
        <v>0.61799999999999999</v>
      </c>
      <c r="H12" s="5">
        <f t="shared" si="0"/>
        <v>0.46302539896605976</v>
      </c>
      <c r="I12" s="10">
        <v>10</v>
      </c>
      <c r="J12" s="11">
        <f t="shared" si="1"/>
        <v>4.6302539896605976</v>
      </c>
    </row>
    <row r="13" spans="1:10" x14ac:dyDescent="0.2">
      <c r="E13" s="2" t="s">
        <v>34</v>
      </c>
      <c r="F13" s="4">
        <v>1.0669999999999999</v>
      </c>
      <c r="G13" s="4">
        <f>F13-B3</f>
        <v>0.98299999999999998</v>
      </c>
      <c r="H13" s="5">
        <f t="shared" si="0"/>
        <v>0.73649509253015655</v>
      </c>
      <c r="I13" s="10">
        <v>10</v>
      </c>
      <c r="J13" s="11">
        <f t="shared" si="1"/>
        <v>7.3649509253015655</v>
      </c>
    </row>
    <row r="14" spans="1:10" x14ac:dyDescent="0.2">
      <c r="E14" s="2" t="s">
        <v>35</v>
      </c>
      <c r="F14" s="4">
        <v>0.95599999999999996</v>
      </c>
      <c r="G14" s="4">
        <f>F14-B3</f>
        <v>0.872</v>
      </c>
      <c r="H14" s="5">
        <f t="shared" si="0"/>
        <v>0.65333033640518468</v>
      </c>
      <c r="I14" s="10">
        <v>10</v>
      </c>
      <c r="J14" s="11">
        <f t="shared" si="1"/>
        <v>6.5333033640518465</v>
      </c>
    </row>
  </sheetData>
  <mergeCells count="2">
    <mergeCell ref="A1:C1"/>
    <mergeCell ref="E1:H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B5063-FB44-364D-B90A-E0728B39D08A}">
  <dimension ref="A1:F13"/>
  <sheetViews>
    <sheetView workbookViewId="0">
      <selection activeCell="A13" sqref="A13"/>
    </sheetView>
  </sheetViews>
  <sheetFormatPr baseColWidth="10" defaultRowHeight="16" x14ac:dyDescent="0.2"/>
  <cols>
    <col min="1" max="1" width="24.33203125" bestFit="1" customWidth="1"/>
    <col min="2" max="2" width="22" bestFit="1" customWidth="1"/>
    <col min="3" max="3" width="23.33203125" bestFit="1" customWidth="1"/>
    <col min="4" max="4" width="22.33203125" bestFit="1" customWidth="1"/>
    <col min="5" max="5" width="15.6640625" bestFit="1" customWidth="1"/>
    <col min="6" max="6" width="24.6640625" bestFit="1" customWidth="1"/>
  </cols>
  <sheetData>
    <row r="1" spans="1:6" x14ac:dyDescent="0.2">
      <c r="A1" s="3" t="s">
        <v>5</v>
      </c>
      <c r="B1" s="6" t="s">
        <v>27</v>
      </c>
      <c r="C1" s="6" t="s">
        <v>28</v>
      </c>
      <c r="D1" s="6" t="s">
        <v>29</v>
      </c>
      <c r="E1" s="6" t="s">
        <v>30</v>
      </c>
      <c r="F1" s="6" t="s">
        <v>31</v>
      </c>
    </row>
    <row r="2" spans="1:6" x14ac:dyDescent="0.2">
      <c r="A2" s="2" t="s">
        <v>7</v>
      </c>
      <c r="B2" s="11">
        <v>5.065428450823134E-2</v>
      </c>
      <c r="C2" s="11">
        <v>0.56381660470879802</v>
      </c>
      <c r="D2" s="11">
        <f>C2-B2</f>
        <v>0.51316232020056662</v>
      </c>
      <c r="E2" s="11">
        <v>4.1132838840188812</v>
      </c>
      <c r="F2" s="13">
        <f>D2/E2</f>
        <v>0.12475733128810496</v>
      </c>
    </row>
    <row r="3" spans="1:6" x14ac:dyDescent="0.2">
      <c r="A3" s="2" t="s">
        <v>8</v>
      </c>
      <c r="B3" s="11">
        <v>4.0101308569016468E-2</v>
      </c>
      <c r="C3" s="11">
        <v>0.17348203221809166</v>
      </c>
      <c r="D3" s="11">
        <f t="shared" ref="D3:D13" si="0">C3-B3</f>
        <v>0.13338072364907519</v>
      </c>
      <c r="E3" s="11">
        <v>3.8885142728703084</v>
      </c>
      <c r="F3" s="13">
        <f t="shared" ref="F3:F13" si="1">D3/E3</f>
        <v>3.4301204596227486E-2</v>
      </c>
    </row>
    <row r="4" spans="1:6" x14ac:dyDescent="0.2">
      <c r="A4" s="2" t="s">
        <v>9</v>
      </c>
      <c r="B4" s="11">
        <v>8.2313212325875906E-2</v>
      </c>
      <c r="C4" s="11">
        <v>1.2887236679058243</v>
      </c>
      <c r="D4" s="11">
        <f t="shared" si="0"/>
        <v>1.2064104555799484</v>
      </c>
      <c r="E4" s="11">
        <v>4.2631302914512634</v>
      </c>
      <c r="F4" s="13">
        <f t="shared" si="1"/>
        <v>0.28298700088972878</v>
      </c>
    </row>
    <row r="5" spans="1:6" x14ac:dyDescent="0.2">
      <c r="A5" s="2" t="s">
        <v>10</v>
      </c>
      <c r="B5" s="11">
        <v>7.3870831574504012E-2</v>
      </c>
      <c r="C5" s="11">
        <v>0.46468401486988842</v>
      </c>
      <c r="D5" s="11">
        <f t="shared" si="0"/>
        <v>0.39081318329538439</v>
      </c>
      <c r="E5" s="11">
        <v>5.3495167453360315</v>
      </c>
      <c r="F5" s="13">
        <f t="shared" si="1"/>
        <v>7.3055792121057353E-2</v>
      </c>
    </row>
    <row r="6" spans="1:6" x14ac:dyDescent="0.2">
      <c r="A6" s="2" t="s">
        <v>11</v>
      </c>
      <c r="B6" s="11">
        <v>4.4322498944702415E-2</v>
      </c>
      <c r="C6" s="11">
        <v>0.57207765386204046</v>
      </c>
      <c r="D6" s="11">
        <f t="shared" si="0"/>
        <v>0.52775515491733804</v>
      </c>
      <c r="E6" s="11">
        <v>3.8810219524986889</v>
      </c>
      <c r="F6" s="13">
        <f t="shared" si="1"/>
        <v>0.13598355314057356</v>
      </c>
    </row>
    <row r="7" spans="1:6" x14ac:dyDescent="0.2">
      <c r="A7" s="2" t="s">
        <v>12</v>
      </c>
      <c r="B7" s="11">
        <v>5.065428450823134E-2</v>
      </c>
      <c r="C7" s="11">
        <v>0.32218091697645601</v>
      </c>
      <c r="D7" s="11">
        <f t="shared" si="0"/>
        <v>0.27152663246822467</v>
      </c>
      <c r="E7" s="11">
        <v>3.7986064284108787</v>
      </c>
      <c r="F7" s="13">
        <f t="shared" si="1"/>
        <v>7.1480590997108379E-2</v>
      </c>
    </row>
    <row r="8" spans="1:6" x14ac:dyDescent="0.2">
      <c r="A8" s="2" t="s">
        <v>13</v>
      </c>
      <c r="B8" s="11">
        <v>3.5880118193330521E-2</v>
      </c>
      <c r="C8" s="11">
        <v>1.4849235852953326</v>
      </c>
      <c r="D8" s="11">
        <f t="shared" si="0"/>
        <v>1.449043467102002</v>
      </c>
      <c r="E8" s="11">
        <v>6.5632726455383228</v>
      </c>
      <c r="F8" s="13">
        <f t="shared" si="1"/>
        <v>0.22078062962797287</v>
      </c>
    </row>
    <row r="9" spans="1:6" x14ac:dyDescent="0.2">
      <c r="A9" s="2" t="s">
        <v>14</v>
      </c>
      <c r="B9" s="11">
        <v>5.4875474883917287E-2</v>
      </c>
      <c r="C9" s="11">
        <v>0.3903345724907063</v>
      </c>
      <c r="D9" s="11">
        <f t="shared" si="0"/>
        <v>0.33545909760678899</v>
      </c>
      <c r="E9" s="11">
        <v>4.9599160860118383</v>
      </c>
      <c r="F9" s="13">
        <f t="shared" si="1"/>
        <v>6.7634026824136134E-2</v>
      </c>
    </row>
    <row r="10" spans="1:6" x14ac:dyDescent="0.2">
      <c r="A10" s="2" t="s">
        <v>32</v>
      </c>
      <c r="B10" s="11">
        <v>6.5428450823132117E-2</v>
      </c>
      <c r="C10" s="11">
        <v>0.83023543990086746</v>
      </c>
      <c r="D10" s="11">
        <f t="shared" si="0"/>
        <v>0.76480698907773537</v>
      </c>
      <c r="E10" s="11">
        <v>4.2331610099647863</v>
      </c>
      <c r="F10" s="13">
        <f t="shared" si="1"/>
        <v>0.18067042271186784</v>
      </c>
    </row>
    <row r="11" spans="1:6" x14ac:dyDescent="0.2">
      <c r="A11" s="2" t="s">
        <v>33</v>
      </c>
      <c r="B11" s="11">
        <v>6.7539046010975101E-2</v>
      </c>
      <c r="C11" s="11">
        <v>0.48946716232961579</v>
      </c>
      <c r="D11" s="11">
        <f t="shared" si="0"/>
        <v>0.42192811631864069</v>
      </c>
      <c r="E11" s="11">
        <v>4.6302539896605976</v>
      </c>
      <c r="F11" s="13">
        <f t="shared" si="1"/>
        <v>9.1124183956389923E-2</v>
      </c>
    </row>
    <row r="12" spans="1:6" x14ac:dyDescent="0.2">
      <c r="A12" s="2" t="s">
        <v>34</v>
      </c>
      <c r="B12" s="11">
        <v>7.8092021950189966E-2</v>
      </c>
      <c r="C12" s="11">
        <v>1.6398182569186286</v>
      </c>
      <c r="D12" s="11">
        <f t="shared" si="0"/>
        <v>1.5617262349684387</v>
      </c>
      <c r="E12" s="11">
        <v>7.3649509253015655</v>
      </c>
      <c r="F12" s="13">
        <f t="shared" si="1"/>
        <v>0.2120484237855926</v>
      </c>
    </row>
    <row r="13" spans="1:6" x14ac:dyDescent="0.2">
      <c r="A13" s="2" t="s">
        <v>35</v>
      </c>
      <c r="B13" s="11">
        <v>7.8092021950189966E-2</v>
      </c>
      <c r="C13" s="11">
        <v>0.82403965303593563</v>
      </c>
      <c r="D13" s="11">
        <f t="shared" si="0"/>
        <v>0.74594763108574569</v>
      </c>
      <c r="E13" s="11">
        <v>6.5333033640518465</v>
      </c>
      <c r="F13" s="13">
        <f t="shared" si="1"/>
        <v>0.11417618156079642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09DF-D138-664F-A1D8-AE87A46BFD2D}">
  <dimension ref="A1:J81"/>
  <sheetViews>
    <sheetView tabSelected="1" workbookViewId="0">
      <selection activeCell="H18" sqref="H18"/>
    </sheetView>
  </sheetViews>
  <sheetFormatPr baseColWidth="10" defaultRowHeight="16" x14ac:dyDescent="0.2"/>
  <cols>
    <col min="1" max="1" width="28.33203125" style="2" customWidth="1"/>
    <col min="2" max="2" width="14.5" style="2" customWidth="1"/>
    <col min="3" max="3" width="25.33203125" style="2" customWidth="1"/>
    <col min="4" max="4" width="16.83203125" style="2" customWidth="1"/>
    <col min="5" max="5" width="28.33203125" style="2" customWidth="1"/>
    <col min="6" max="6" width="14.5" style="2" customWidth="1"/>
    <col min="7" max="7" width="25.33203125" style="2" customWidth="1"/>
    <col min="8" max="8" width="26.33203125" style="2" customWidth="1"/>
    <col min="9" max="9" width="15.33203125" style="2" bestFit="1" customWidth="1"/>
    <col min="10" max="10" width="32" style="2" bestFit="1" customWidth="1"/>
    <col min="11" max="16384" width="10.83203125" style="2"/>
  </cols>
  <sheetData>
    <row r="1" spans="1:8" ht="18" x14ac:dyDescent="0.2">
      <c r="A1" s="1" t="s">
        <v>0</v>
      </c>
      <c r="B1" s="1"/>
      <c r="C1" s="1"/>
      <c r="E1" s="1" t="s">
        <v>1</v>
      </c>
      <c r="F1" s="1"/>
      <c r="G1" s="1"/>
      <c r="H1" s="1"/>
    </row>
    <row r="2" spans="1:8" x14ac:dyDescent="0.2">
      <c r="A2" s="3" t="s">
        <v>2</v>
      </c>
      <c r="B2" s="3" t="s">
        <v>3</v>
      </c>
      <c r="C2" s="3" t="s">
        <v>4</v>
      </c>
      <c r="D2" s="4"/>
      <c r="E2" s="3" t="s">
        <v>5</v>
      </c>
      <c r="F2" s="3" t="s">
        <v>3</v>
      </c>
      <c r="G2" s="3" t="s">
        <v>4</v>
      </c>
      <c r="H2" s="3" t="s">
        <v>6</v>
      </c>
    </row>
    <row r="3" spans="1:8" x14ac:dyDescent="0.2">
      <c r="A3" s="4">
        <v>0</v>
      </c>
      <c r="B3" s="4">
        <v>6.3E-2</v>
      </c>
      <c r="C3" s="4">
        <f>B3-B3</f>
        <v>0</v>
      </c>
      <c r="E3" s="2" t="s">
        <v>7</v>
      </c>
      <c r="F3" s="4">
        <v>7.8E-2</v>
      </c>
      <c r="G3" s="4">
        <f>F3-B3</f>
        <v>1.4999999999999999E-2</v>
      </c>
      <c r="H3" s="5">
        <f t="shared" ref="H3:H14" si="0">G3/0.4717</f>
        <v>3.1799872800508798E-2</v>
      </c>
    </row>
    <row r="4" spans="1:8" x14ac:dyDescent="0.2">
      <c r="A4" s="4">
        <v>0.125</v>
      </c>
      <c r="B4" s="4">
        <v>0.128</v>
      </c>
      <c r="C4" s="4">
        <f>B4-B3</f>
        <v>6.5000000000000002E-2</v>
      </c>
      <c r="E4" s="2" t="s">
        <v>8</v>
      </c>
      <c r="F4" s="4">
        <v>8.2000000000000003E-2</v>
      </c>
      <c r="G4" s="4">
        <f>F4-B3</f>
        <v>1.9000000000000003E-2</v>
      </c>
      <c r="H4" s="5">
        <f t="shared" si="0"/>
        <v>4.0279838880644486E-2</v>
      </c>
    </row>
    <row r="5" spans="1:8" x14ac:dyDescent="0.2">
      <c r="A5" s="4">
        <v>0.25</v>
      </c>
      <c r="B5" s="4">
        <v>0.19</v>
      </c>
      <c r="C5" s="4">
        <f>B5-B3</f>
        <v>0.127</v>
      </c>
      <c r="E5" s="2" t="s">
        <v>9</v>
      </c>
      <c r="F5" s="4">
        <v>8.5999999999999993E-2</v>
      </c>
      <c r="G5" s="4">
        <f>F5-B3</f>
        <v>2.2999999999999993E-2</v>
      </c>
      <c r="H5" s="5">
        <f t="shared" si="0"/>
        <v>4.875980496078014E-2</v>
      </c>
    </row>
    <row r="6" spans="1:8" x14ac:dyDescent="0.2">
      <c r="A6" s="4">
        <v>0.5</v>
      </c>
      <c r="B6" s="4">
        <v>0.32800000000000001</v>
      </c>
      <c r="C6" s="4">
        <f>B6-B3</f>
        <v>0.26500000000000001</v>
      </c>
      <c r="E6" s="2" t="s">
        <v>10</v>
      </c>
      <c r="F6" s="4">
        <v>8.7999999999999995E-2</v>
      </c>
      <c r="G6" s="4">
        <f>F6-B3</f>
        <v>2.4999999999999994E-2</v>
      </c>
      <c r="H6" s="5">
        <f t="shared" si="0"/>
        <v>5.299978800084798E-2</v>
      </c>
    </row>
    <row r="7" spans="1:8" x14ac:dyDescent="0.2">
      <c r="A7" s="4">
        <v>1</v>
      </c>
      <c r="B7" s="4">
        <v>0.56999999999999995</v>
      </c>
      <c r="C7" s="4">
        <f>B7-B3</f>
        <v>0.5069999999999999</v>
      </c>
      <c r="E7" s="2" t="s">
        <v>11</v>
      </c>
      <c r="F7" s="4">
        <v>7.5999999999999998E-2</v>
      </c>
      <c r="G7" s="4">
        <f>F7-B3</f>
        <v>1.2999999999999998E-2</v>
      </c>
      <c r="H7" s="5">
        <f t="shared" si="0"/>
        <v>2.7559889760440954E-2</v>
      </c>
    </row>
    <row r="8" spans="1:8" x14ac:dyDescent="0.2">
      <c r="A8" s="4">
        <v>2</v>
      </c>
      <c r="B8" s="4">
        <v>0.98</v>
      </c>
      <c r="C8" s="4">
        <f>B8-B3</f>
        <v>0.91700000000000004</v>
      </c>
      <c r="E8" s="2" t="s">
        <v>12</v>
      </c>
      <c r="F8" s="4">
        <v>7.2999999999999995E-2</v>
      </c>
      <c r="G8" s="4">
        <f>F8-B3</f>
        <v>9.999999999999995E-3</v>
      </c>
      <c r="H8" s="5">
        <f t="shared" si="0"/>
        <v>2.1199915200339189E-2</v>
      </c>
    </row>
    <row r="9" spans="1:8" x14ac:dyDescent="0.2">
      <c r="E9" s="2" t="s">
        <v>13</v>
      </c>
      <c r="F9" s="4">
        <v>7.5999999999999998E-2</v>
      </c>
      <c r="G9" s="4">
        <f>F9-B3</f>
        <v>1.2999999999999998E-2</v>
      </c>
      <c r="H9" s="5">
        <f t="shared" si="0"/>
        <v>2.7559889760440954E-2</v>
      </c>
    </row>
    <row r="10" spans="1:8" x14ac:dyDescent="0.2">
      <c r="E10" s="2" t="s">
        <v>14</v>
      </c>
      <c r="F10" s="4">
        <v>7.8E-2</v>
      </c>
      <c r="G10" s="4">
        <f>F10-B3</f>
        <v>1.4999999999999999E-2</v>
      </c>
      <c r="H10" s="5">
        <f t="shared" si="0"/>
        <v>3.1799872800508798E-2</v>
      </c>
    </row>
    <row r="11" spans="1:8" x14ac:dyDescent="0.2">
      <c r="E11" s="2" t="s">
        <v>15</v>
      </c>
      <c r="F11" s="4">
        <v>8.1000000000000003E-2</v>
      </c>
      <c r="G11" s="4">
        <f>F11-B3</f>
        <v>1.8000000000000002E-2</v>
      </c>
      <c r="H11" s="5">
        <f t="shared" si="0"/>
        <v>3.8159847360610559E-2</v>
      </c>
    </row>
    <row r="12" spans="1:8" x14ac:dyDescent="0.2">
      <c r="E12" s="2" t="s">
        <v>16</v>
      </c>
      <c r="F12" s="4">
        <v>8.2000000000000003E-2</v>
      </c>
      <c r="G12" s="4">
        <f>F12-B3</f>
        <v>1.9000000000000003E-2</v>
      </c>
      <c r="H12" s="5">
        <f t="shared" si="0"/>
        <v>4.0279838880644486E-2</v>
      </c>
    </row>
    <row r="13" spans="1:8" x14ac:dyDescent="0.2">
      <c r="E13" s="2" t="s">
        <v>17</v>
      </c>
      <c r="F13" s="4">
        <v>8.1000000000000003E-2</v>
      </c>
      <c r="G13" s="4">
        <f>F13-B3</f>
        <v>1.8000000000000002E-2</v>
      </c>
      <c r="H13" s="5">
        <f t="shared" si="0"/>
        <v>3.8159847360610559E-2</v>
      </c>
    </row>
    <row r="14" spans="1:8" x14ac:dyDescent="0.2">
      <c r="E14" s="2" t="s">
        <v>18</v>
      </c>
      <c r="F14" s="4">
        <v>7.9000000000000001E-2</v>
      </c>
      <c r="G14" s="4">
        <f>F14-B3</f>
        <v>1.6E-2</v>
      </c>
      <c r="H14" s="5">
        <f t="shared" si="0"/>
        <v>3.3919864320542718E-2</v>
      </c>
    </row>
    <row r="28" spans="1:8" ht="18" x14ac:dyDescent="0.2">
      <c r="A28" s="1" t="s">
        <v>19</v>
      </c>
      <c r="B28" s="1"/>
      <c r="C28" s="1"/>
      <c r="E28" s="1" t="s">
        <v>20</v>
      </c>
      <c r="F28" s="1"/>
      <c r="G28" s="1"/>
      <c r="H28" s="1"/>
    </row>
    <row r="29" spans="1:8" x14ac:dyDescent="0.2">
      <c r="A29" s="6" t="s">
        <v>2</v>
      </c>
      <c r="B29" s="6" t="s">
        <v>3</v>
      </c>
      <c r="C29" s="6" t="s">
        <v>4</v>
      </c>
      <c r="E29" s="3" t="s">
        <v>5</v>
      </c>
      <c r="F29" s="3" t="s">
        <v>3</v>
      </c>
      <c r="G29" s="3" t="s">
        <v>4</v>
      </c>
      <c r="H29" s="3" t="s">
        <v>6</v>
      </c>
    </row>
    <row r="30" spans="1:8" x14ac:dyDescent="0.2">
      <c r="A30" s="4">
        <v>0</v>
      </c>
      <c r="B30" s="4">
        <v>6.7000000000000004E-2</v>
      </c>
      <c r="C30" s="4">
        <v>0</v>
      </c>
      <c r="E30" s="2" t="s">
        <v>7</v>
      </c>
      <c r="F30" s="4">
        <v>0.38300000000000001</v>
      </c>
      <c r="G30" s="4">
        <f>F30-B30</f>
        <v>0.316</v>
      </c>
      <c r="H30" s="5">
        <f t="shared" ref="H30:H41" si="1">G30/0.4795</f>
        <v>0.65901981230448392</v>
      </c>
    </row>
    <row r="31" spans="1:8" x14ac:dyDescent="0.2">
      <c r="A31" s="4">
        <v>0.125</v>
      </c>
      <c r="B31" s="4">
        <v>0.129</v>
      </c>
      <c r="C31" s="4">
        <f>B31-B30</f>
        <v>6.2E-2</v>
      </c>
      <c r="E31" s="2" t="s">
        <v>8</v>
      </c>
      <c r="F31" s="4">
        <v>0.17299999999999999</v>
      </c>
      <c r="G31" s="4">
        <f>F31-B30</f>
        <v>0.10599999999999998</v>
      </c>
      <c r="H31" s="5">
        <f t="shared" si="1"/>
        <v>0.22106360792492177</v>
      </c>
    </row>
    <row r="32" spans="1:8" x14ac:dyDescent="0.2">
      <c r="A32" s="4">
        <v>0.25</v>
      </c>
      <c r="B32" s="4">
        <v>0.19600000000000001</v>
      </c>
      <c r="C32" s="4">
        <f>B32-B30</f>
        <v>0.129</v>
      </c>
      <c r="E32" s="2" t="s">
        <v>9</v>
      </c>
      <c r="F32" s="4">
        <v>0.81200000000000006</v>
      </c>
      <c r="G32" s="4">
        <f>F32-B30</f>
        <v>0.74500000000000011</v>
      </c>
      <c r="H32" s="5">
        <f t="shared" si="1"/>
        <v>1.5537017726798752</v>
      </c>
    </row>
    <row r="33" spans="1:8" x14ac:dyDescent="0.2">
      <c r="A33" s="4">
        <v>0.5</v>
      </c>
      <c r="B33" s="4">
        <v>0.317</v>
      </c>
      <c r="C33" s="4">
        <f>B33-B30</f>
        <v>0.25</v>
      </c>
      <c r="E33" s="2" t="s">
        <v>10</v>
      </c>
      <c r="F33" s="4">
        <v>0.35799999999999998</v>
      </c>
      <c r="G33" s="4">
        <f>F33-B30</f>
        <v>0.29099999999999998</v>
      </c>
      <c r="H33" s="5">
        <f t="shared" si="1"/>
        <v>0.60688216892596458</v>
      </c>
    </row>
    <row r="34" spans="1:8" x14ac:dyDescent="0.2">
      <c r="A34" s="4">
        <v>1</v>
      </c>
      <c r="B34" s="4">
        <v>0.58699999999999997</v>
      </c>
      <c r="C34" s="4">
        <f>B34-B30</f>
        <v>0.52</v>
      </c>
      <c r="E34" s="2" t="s">
        <v>11</v>
      </c>
      <c r="F34" s="4">
        <v>0.44500000000000001</v>
      </c>
      <c r="G34" s="4">
        <f>F34-B30</f>
        <v>0.378</v>
      </c>
      <c r="H34" s="5">
        <f t="shared" si="1"/>
        <v>0.78832116788321172</v>
      </c>
    </row>
    <row r="35" spans="1:8" x14ac:dyDescent="0.2">
      <c r="A35" s="4">
        <v>2</v>
      </c>
      <c r="B35" s="4">
        <v>1.002</v>
      </c>
      <c r="C35" s="4">
        <f>B35-B30</f>
        <v>0.93500000000000005</v>
      </c>
      <c r="E35" s="2" t="s">
        <v>12</v>
      </c>
      <c r="F35" s="4">
        <v>0.185</v>
      </c>
      <c r="G35" s="4">
        <f>F35-B30</f>
        <v>0.11799999999999999</v>
      </c>
      <c r="H35" s="5">
        <f t="shared" si="1"/>
        <v>0.24608967674661106</v>
      </c>
    </row>
    <row r="36" spans="1:8" x14ac:dyDescent="0.2">
      <c r="E36" s="2" t="s">
        <v>13</v>
      </c>
      <c r="F36" s="4">
        <v>0.621</v>
      </c>
      <c r="G36" s="4">
        <f>F36-B30</f>
        <v>0.55400000000000005</v>
      </c>
      <c r="H36" s="5">
        <f t="shared" si="1"/>
        <v>1.1553701772679876</v>
      </c>
    </row>
    <row r="37" spans="1:8" x14ac:dyDescent="0.2">
      <c r="E37" s="2" t="s">
        <v>14</v>
      </c>
      <c r="F37" s="4">
        <v>0.28599999999999998</v>
      </c>
      <c r="G37" s="4">
        <f>F37-B30</f>
        <v>0.21899999999999997</v>
      </c>
      <c r="H37" s="5">
        <f t="shared" si="1"/>
        <v>0.45672575599582893</v>
      </c>
    </row>
    <row r="38" spans="1:8" x14ac:dyDescent="0.2">
      <c r="E38" s="2" t="s">
        <v>15</v>
      </c>
      <c r="F38" s="4">
        <v>0.49399999999999999</v>
      </c>
      <c r="G38" s="4">
        <f>F38-B30</f>
        <v>0.42699999999999999</v>
      </c>
      <c r="H38" s="5">
        <f t="shared" si="1"/>
        <v>0.89051094890510951</v>
      </c>
    </row>
    <row r="39" spans="1:8" x14ac:dyDescent="0.2">
      <c r="E39" s="2" t="s">
        <v>16</v>
      </c>
      <c r="F39" s="4">
        <v>0.224</v>
      </c>
      <c r="G39" s="4">
        <f>F39-B30</f>
        <v>0.157</v>
      </c>
      <c r="H39" s="5">
        <f t="shared" si="1"/>
        <v>0.32742440041710114</v>
      </c>
    </row>
    <row r="40" spans="1:8" x14ac:dyDescent="0.2">
      <c r="E40" s="2" t="s">
        <v>17</v>
      </c>
      <c r="F40" s="4">
        <v>0.7</v>
      </c>
      <c r="G40" s="4">
        <f>F40-B30</f>
        <v>0.63300000000000001</v>
      </c>
      <c r="H40" s="5">
        <f t="shared" si="1"/>
        <v>1.3201251303441086</v>
      </c>
    </row>
    <row r="41" spans="1:8" x14ac:dyDescent="0.2">
      <c r="E41" s="2" t="s">
        <v>18</v>
      </c>
      <c r="F41" s="4">
        <v>0.36399999999999999</v>
      </c>
      <c r="G41" s="4">
        <f>F41-B30</f>
        <v>0.29699999999999999</v>
      </c>
      <c r="H41" s="5">
        <f t="shared" si="1"/>
        <v>0.6193952033368092</v>
      </c>
    </row>
    <row r="52" spans="1:10" ht="19" x14ac:dyDescent="0.25">
      <c r="A52" s="7"/>
      <c r="B52" s="7"/>
      <c r="C52" s="7"/>
      <c r="D52"/>
      <c r="E52" s="1"/>
      <c r="F52" s="1"/>
      <c r="G52" s="1"/>
      <c r="H52" s="1"/>
      <c r="I52"/>
      <c r="J52"/>
    </row>
    <row r="53" spans="1:10" x14ac:dyDescent="0.2">
      <c r="A53" s="8"/>
      <c r="B53" s="8"/>
      <c r="C53" s="3"/>
      <c r="D53"/>
      <c r="E53" s="3"/>
      <c r="F53" s="8"/>
      <c r="G53" s="3"/>
      <c r="H53" s="3"/>
      <c r="I53" s="3"/>
      <c r="J53" s="3"/>
    </row>
    <row r="54" spans="1:10" x14ac:dyDescent="0.2">
      <c r="A54" s="9"/>
      <c r="B54" s="9"/>
      <c r="C54" s="9"/>
      <c r="D54"/>
      <c r="F54" s="4"/>
      <c r="G54" s="4"/>
      <c r="H54" s="5"/>
      <c r="I54" s="10"/>
      <c r="J54" s="11"/>
    </row>
    <row r="55" spans="1:10" x14ac:dyDescent="0.2">
      <c r="A55" s="9"/>
      <c r="B55" s="9"/>
      <c r="C55" s="9"/>
      <c r="D55"/>
      <c r="F55" s="4"/>
      <c r="G55" s="4"/>
      <c r="H55" s="5"/>
      <c r="I55" s="10"/>
      <c r="J55" s="11"/>
    </row>
    <row r="56" spans="1:10" x14ac:dyDescent="0.2">
      <c r="A56" s="9"/>
      <c r="B56" s="9"/>
      <c r="C56" s="9"/>
      <c r="D56"/>
      <c r="F56" s="4"/>
      <c r="G56" s="4"/>
      <c r="H56" s="5"/>
      <c r="I56" s="10"/>
      <c r="J56" s="11"/>
    </row>
    <row r="57" spans="1:10" x14ac:dyDescent="0.2">
      <c r="A57" s="9"/>
      <c r="B57" s="9"/>
      <c r="C57" s="9"/>
      <c r="D57"/>
      <c r="F57" s="4"/>
      <c r="G57" s="4"/>
      <c r="H57" s="5"/>
      <c r="I57" s="10"/>
      <c r="J57" s="11"/>
    </row>
    <row r="58" spans="1:10" x14ac:dyDescent="0.2">
      <c r="A58" s="9"/>
      <c r="B58" s="9"/>
      <c r="C58" s="9"/>
      <c r="D58"/>
      <c r="F58" s="4"/>
      <c r="G58" s="4"/>
      <c r="H58" s="5"/>
      <c r="I58" s="10"/>
      <c r="J58" s="11"/>
    </row>
    <row r="59" spans="1:10" x14ac:dyDescent="0.2">
      <c r="A59" s="9"/>
      <c r="B59" s="9"/>
      <c r="C59" s="9"/>
      <c r="D59"/>
      <c r="F59" s="4"/>
      <c r="G59" s="4"/>
      <c r="H59" s="5"/>
      <c r="I59" s="10"/>
      <c r="J59" s="11"/>
    </row>
    <row r="60" spans="1:10" x14ac:dyDescent="0.2">
      <c r="A60" s="9"/>
      <c r="B60" s="9"/>
      <c r="C60" s="9"/>
      <c r="D60"/>
      <c r="F60" s="4"/>
      <c r="G60" s="4"/>
      <c r="H60" s="5"/>
      <c r="I60" s="10"/>
      <c r="J60" s="11"/>
    </row>
    <row r="61" spans="1:10" x14ac:dyDescent="0.2">
      <c r="A61" s="9"/>
      <c r="B61" s="9"/>
      <c r="C61" s="9"/>
      <c r="D61"/>
      <c r="F61" s="4"/>
      <c r="G61" s="4"/>
      <c r="H61" s="5"/>
      <c r="I61" s="10"/>
      <c r="J61" s="11"/>
    </row>
    <row r="62" spans="1:10" x14ac:dyDescent="0.2">
      <c r="A62" s="9"/>
      <c r="B62" s="9"/>
      <c r="C62" s="9"/>
      <c r="D62"/>
      <c r="F62" s="4"/>
      <c r="G62" s="4"/>
      <c r="H62" s="5"/>
      <c r="I62" s="10"/>
      <c r="J62" s="11"/>
    </row>
    <row r="63" spans="1:10" x14ac:dyDescent="0.2">
      <c r="A63" s="12"/>
      <c r="B63" s="12"/>
      <c r="C63" s="12"/>
      <c r="D63"/>
      <c r="F63" s="4"/>
      <c r="G63" s="4"/>
      <c r="H63" s="5"/>
      <c r="I63" s="10"/>
      <c r="J63" s="11"/>
    </row>
    <row r="64" spans="1:10" x14ac:dyDescent="0.2">
      <c r="A64"/>
      <c r="B64"/>
      <c r="C64"/>
      <c r="D64"/>
      <c r="F64" s="4"/>
      <c r="G64" s="4"/>
      <c r="H64" s="5"/>
      <c r="I64" s="10"/>
      <c r="J64" s="11"/>
    </row>
    <row r="65" spans="1:10" x14ac:dyDescent="0.2">
      <c r="A65"/>
      <c r="B65"/>
      <c r="C65"/>
      <c r="D65"/>
      <c r="F65" s="4"/>
      <c r="G65" s="4"/>
      <c r="H65" s="5"/>
      <c r="I65" s="10"/>
      <c r="J65" s="11"/>
    </row>
    <row r="66" spans="1:10" x14ac:dyDescent="0.2">
      <c r="A66"/>
      <c r="B66"/>
      <c r="C66"/>
      <c r="D66"/>
      <c r="E66"/>
      <c r="F66"/>
      <c r="G66"/>
      <c r="H66"/>
      <c r="I66"/>
      <c r="J66"/>
    </row>
    <row r="67" spans="1:10" x14ac:dyDescent="0.2">
      <c r="A67"/>
      <c r="B67"/>
      <c r="C67"/>
      <c r="D67"/>
      <c r="E67"/>
      <c r="F67"/>
      <c r="G67"/>
      <c r="H67"/>
      <c r="I67"/>
      <c r="J67"/>
    </row>
    <row r="68" spans="1:10" x14ac:dyDescent="0.2">
      <c r="A68"/>
      <c r="B68"/>
      <c r="C68"/>
      <c r="D68"/>
      <c r="E68"/>
      <c r="F68"/>
      <c r="G68"/>
      <c r="H68"/>
      <c r="I68"/>
      <c r="J68"/>
    </row>
    <row r="69" spans="1:10" x14ac:dyDescent="0.2">
      <c r="A69"/>
      <c r="B69"/>
      <c r="C69"/>
      <c r="D69"/>
      <c r="E69"/>
      <c r="F69"/>
      <c r="G69"/>
      <c r="H69"/>
      <c r="I69"/>
      <c r="J69"/>
    </row>
    <row r="70" spans="1:10" x14ac:dyDescent="0.2">
      <c r="A70"/>
      <c r="B70"/>
      <c r="C70"/>
      <c r="D70"/>
      <c r="E70"/>
      <c r="F70"/>
      <c r="G70"/>
      <c r="H70"/>
      <c r="I70"/>
      <c r="J70"/>
    </row>
    <row r="71" spans="1:10" x14ac:dyDescent="0.2">
      <c r="A71"/>
      <c r="B71"/>
      <c r="C71"/>
      <c r="D71"/>
      <c r="E71"/>
      <c r="F71"/>
      <c r="G71"/>
      <c r="H71"/>
      <c r="I71"/>
      <c r="J71"/>
    </row>
    <row r="72" spans="1:10" x14ac:dyDescent="0.2">
      <c r="A72"/>
      <c r="B72"/>
      <c r="C72"/>
      <c r="D72"/>
      <c r="E72"/>
      <c r="F72"/>
      <c r="G72"/>
      <c r="H72"/>
      <c r="I72"/>
      <c r="J72"/>
    </row>
    <row r="73" spans="1:10" x14ac:dyDescent="0.2">
      <c r="A73"/>
      <c r="B73"/>
      <c r="C73"/>
      <c r="D73"/>
      <c r="E73"/>
      <c r="F73"/>
      <c r="G73"/>
      <c r="H73"/>
      <c r="I73"/>
      <c r="J73"/>
    </row>
    <row r="74" spans="1:10" x14ac:dyDescent="0.2">
      <c r="A74"/>
      <c r="B74"/>
      <c r="C74"/>
      <c r="D74"/>
      <c r="E74"/>
      <c r="F74"/>
      <c r="G74"/>
      <c r="H74"/>
      <c r="I74"/>
      <c r="J74"/>
    </row>
    <row r="75" spans="1:10" x14ac:dyDescent="0.2">
      <c r="A75"/>
      <c r="B75"/>
      <c r="C75"/>
      <c r="D75"/>
      <c r="E75"/>
      <c r="F75"/>
      <c r="G75"/>
      <c r="H75"/>
      <c r="I75"/>
      <c r="J75"/>
    </row>
    <row r="76" spans="1:10" x14ac:dyDescent="0.2">
      <c r="A76"/>
      <c r="B76"/>
      <c r="C76"/>
      <c r="D76"/>
      <c r="E76"/>
      <c r="F76"/>
      <c r="G76"/>
      <c r="H76"/>
      <c r="I76"/>
      <c r="J76"/>
    </row>
    <row r="77" spans="1:10" x14ac:dyDescent="0.2">
      <c r="A77"/>
      <c r="B77"/>
      <c r="C77"/>
      <c r="D77"/>
      <c r="E77"/>
      <c r="F77"/>
      <c r="G77"/>
      <c r="H77"/>
      <c r="I77"/>
      <c r="J77"/>
    </row>
    <row r="78" spans="1:10" x14ac:dyDescent="0.2">
      <c r="A78"/>
      <c r="B78"/>
      <c r="C78"/>
      <c r="D78"/>
      <c r="E78"/>
      <c r="F78"/>
      <c r="G78"/>
      <c r="H78"/>
      <c r="I78"/>
      <c r="J78"/>
    </row>
    <row r="79" spans="1:10" x14ac:dyDescent="0.2">
      <c r="A79"/>
      <c r="B79"/>
      <c r="C79"/>
      <c r="D79"/>
      <c r="E79"/>
      <c r="F79"/>
      <c r="G79"/>
      <c r="H79"/>
      <c r="I79"/>
      <c r="J79"/>
    </row>
    <row r="80" spans="1:10" x14ac:dyDescent="0.2">
      <c r="A80"/>
      <c r="B80"/>
      <c r="C80"/>
      <c r="D80"/>
      <c r="E80"/>
      <c r="F80"/>
      <c r="G80"/>
      <c r="H80"/>
      <c r="I80"/>
      <c r="J80"/>
    </row>
    <row r="81" spans="1:10" x14ac:dyDescent="0.2">
      <c r="A81"/>
      <c r="B81"/>
      <c r="C81"/>
      <c r="D81"/>
      <c r="E81"/>
      <c r="F81"/>
      <c r="G81"/>
      <c r="H81"/>
      <c r="I81"/>
      <c r="J81"/>
    </row>
  </sheetData>
  <mergeCells count="6">
    <mergeCell ref="A1:C1"/>
    <mergeCell ref="E1:H1"/>
    <mergeCell ref="A28:C28"/>
    <mergeCell ref="E28:H28"/>
    <mergeCell ref="A52:C52"/>
    <mergeCell ref="E52:H5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417CA-9294-D540-BC7C-65CA556E6A3D}">
  <dimension ref="A1:J14"/>
  <sheetViews>
    <sheetView workbookViewId="0">
      <selection sqref="A1:XFD1048576"/>
    </sheetView>
  </sheetViews>
  <sheetFormatPr baseColWidth="10" defaultRowHeight="16" x14ac:dyDescent="0.2"/>
  <cols>
    <col min="1" max="1" width="22.6640625" bestFit="1" customWidth="1"/>
    <col min="2" max="2" width="12.5" bestFit="1" customWidth="1"/>
    <col min="3" max="3" width="21.83203125" bestFit="1" customWidth="1"/>
    <col min="5" max="5" width="24.33203125" bestFit="1" customWidth="1"/>
    <col min="6" max="6" width="12.5" bestFit="1" customWidth="1"/>
    <col min="7" max="7" width="21.83203125" bestFit="1" customWidth="1"/>
    <col min="8" max="8" width="22.6640625" bestFit="1" customWidth="1"/>
    <col min="9" max="9" width="15" bestFit="1" customWidth="1"/>
    <col min="10" max="10" width="32" bestFit="1" customWidth="1"/>
  </cols>
  <sheetData>
    <row r="1" spans="1:10" ht="19" x14ac:dyDescent="0.25">
      <c r="A1" s="7" t="s">
        <v>21</v>
      </c>
      <c r="B1" s="7"/>
      <c r="C1" s="7"/>
      <c r="E1" s="1" t="s">
        <v>22</v>
      </c>
      <c r="F1" s="1"/>
      <c r="G1" s="1"/>
      <c r="H1" s="1"/>
    </row>
    <row r="2" spans="1:10" x14ac:dyDescent="0.2">
      <c r="A2" s="8" t="s">
        <v>6</v>
      </c>
      <c r="B2" s="8" t="s">
        <v>23</v>
      </c>
      <c r="C2" s="3" t="s">
        <v>24</v>
      </c>
      <c r="E2" s="3" t="s">
        <v>5</v>
      </c>
      <c r="F2" s="8" t="s">
        <v>23</v>
      </c>
      <c r="G2" s="3" t="s">
        <v>24</v>
      </c>
      <c r="H2" s="3" t="s">
        <v>6</v>
      </c>
      <c r="I2" s="3" t="s">
        <v>25</v>
      </c>
      <c r="J2" s="3" t="s">
        <v>26</v>
      </c>
    </row>
    <row r="3" spans="1:10" x14ac:dyDescent="0.2">
      <c r="A3" s="9">
        <v>0</v>
      </c>
      <c r="B3" s="9">
        <v>8.4000000000000005E-2</v>
      </c>
      <c r="C3" s="9">
        <f>B3-B3</f>
        <v>0</v>
      </c>
      <c r="E3" s="2" t="s">
        <v>7</v>
      </c>
      <c r="F3" s="4">
        <v>0.71699999999999997</v>
      </c>
      <c r="G3" s="4">
        <f>F3-B3</f>
        <v>0.63300000000000001</v>
      </c>
      <c r="H3" s="5">
        <f t="shared" ref="H3:H14" si="0">G3/1.323</f>
        <v>0.47845804988662133</v>
      </c>
      <c r="I3" s="10">
        <v>10</v>
      </c>
      <c r="J3" s="11">
        <f>H3*10</f>
        <v>4.7845804988662133</v>
      </c>
    </row>
    <row r="4" spans="1:10" x14ac:dyDescent="0.2">
      <c r="A4" s="9">
        <v>2.5000000000000001E-2</v>
      </c>
      <c r="B4" s="9">
        <v>0.14799999999999999</v>
      </c>
      <c r="C4" s="9">
        <f>B4-B3</f>
        <v>6.3999999999999987E-2</v>
      </c>
      <c r="E4" s="2" t="s">
        <v>8</v>
      </c>
      <c r="F4" s="4">
        <v>0.496</v>
      </c>
      <c r="G4" s="4">
        <f>F4-B3</f>
        <v>0.41199999999999998</v>
      </c>
      <c r="H4" s="5">
        <f t="shared" si="0"/>
        <v>0.31141345427059713</v>
      </c>
      <c r="I4" s="10">
        <v>10</v>
      </c>
      <c r="J4" s="11">
        <f t="shared" ref="J4:J14" si="1">H4*10</f>
        <v>3.1141345427059712</v>
      </c>
    </row>
    <row r="5" spans="1:10" x14ac:dyDescent="0.2">
      <c r="A5" s="9">
        <v>0.125</v>
      </c>
      <c r="B5" s="9">
        <v>0.34300000000000003</v>
      </c>
      <c r="C5" s="9">
        <f>B5-B3</f>
        <v>0.25900000000000001</v>
      </c>
      <c r="E5" s="2" t="s">
        <v>9</v>
      </c>
      <c r="F5" s="4">
        <v>0.85599999999999998</v>
      </c>
      <c r="G5" s="4">
        <f>F5-B3</f>
        <v>0.77200000000000002</v>
      </c>
      <c r="H5" s="5">
        <f t="shared" si="0"/>
        <v>0.58352229780801212</v>
      </c>
      <c r="I5" s="10">
        <v>10</v>
      </c>
      <c r="J5" s="11">
        <f t="shared" si="1"/>
        <v>5.8352229780801217</v>
      </c>
    </row>
    <row r="6" spans="1:10" x14ac:dyDescent="0.2">
      <c r="A6" s="9">
        <v>0.25</v>
      </c>
      <c r="B6" s="9">
        <v>0.55800000000000005</v>
      </c>
      <c r="C6" s="9">
        <f>B6-B3</f>
        <v>0.47400000000000003</v>
      </c>
      <c r="E6" s="2" t="s">
        <v>10</v>
      </c>
      <c r="F6" s="4">
        <v>0.88800000000000001</v>
      </c>
      <c r="G6" s="4">
        <f>F6-B3</f>
        <v>0.80400000000000005</v>
      </c>
      <c r="H6" s="5">
        <f t="shared" si="0"/>
        <v>0.60770975056689347</v>
      </c>
      <c r="I6" s="10">
        <v>10</v>
      </c>
      <c r="J6" s="11">
        <f t="shared" si="1"/>
        <v>6.0770975056689345</v>
      </c>
    </row>
    <row r="7" spans="1:10" x14ac:dyDescent="0.2">
      <c r="A7" s="9">
        <v>0.5</v>
      </c>
      <c r="B7" s="9">
        <v>0.92300000000000004</v>
      </c>
      <c r="C7" s="9">
        <f>B7-B3</f>
        <v>0.83900000000000008</v>
      </c>
      <c r="E7" s="2" t="s">
        <v>11</v>
      </c>
      <c r="F7" s="4">
        <v>0.52800000000000002</v>
      </c>
      <c r="G7" s="4">
        <f>F7-B3</f>
        <v>0.44400000000000001</v>
      </c>
      <c r="H7" s="5">
        <f t="shared" si="0"/>
        <v>0.33560090702947848</v>
      </c>
      <c r="I7" s="10">
        <v>10</v>
      </c>
      <c r="J7" s="11">
        <f t="shared" si="1"/>
        <v>3.3560090702947849</v>
      </c>
    </row>
    <row r="8" spans="1:10" x14ac:dyDescent="0.2">
      <c r="A8" s="9">
        <v>0.75</v>
      </c>
      <c r="B8" s="9">
        <v>1.2330000000000001</v>
      </c>
      <c r="C8" s="9">
        <f>B8-B3</f>
        <v>1.149</v>
      </c>
      <c r="E8" s="2" t="s">
        <v>12</v>
      </c>
      <c r="F8" s="4">
        <v>0.55000000000000004</v>
      </c>
      <c r="G8" s="4">
        <f>F8-B3</f>
        <v>0.46600000000000003</v>
      </c>
      <c r="H8" s="5">
        <f t="shared" si="0"/>
        <v>0.35222978080120942</v>
      </c>
      <c r="I8" s="10">
        <v>10</v>
      </c>
      <c r="J8" s="11">
        <f t="shared" si="1"/>
        <v>3.5222978080120941</v>
      </c>
    </row>
    <row r="9" spans="1:10" x14ac:dyDescent="0.2">
      <c r="A9" s="9">
        <v>1</v>
      </c>
      <c r="B9" s="9">
        <v>1.5029999999999999</v>
      </c>
      <c r="C9" s="9">
        <f>B9-B3</f>
        <v>1.4189999999999998</v>
      </c>
      <c r="E9" s="2" t="s">
        <v>13</v>
      </c>
      <c r="F9" s="4">
        <v>0.81899999999999995</v>
      </c>
      <c r="G9" s="4">
        <f>F9-B3</f>
        <v>0.73499999999999999</v>
      </c>
      <c r="H9" s="5">
        <f t="shared" si="0"/>
        <v>0.55555555555555558</v>
      </c>
      <c r="I9" s="10">
        <v>10</v>
      </c>
      <c r="J9" s="11">
        <f t="shared" si="1"/>
        <v>5.5555555555555554</v>
      </c>
    </row>
    <row r="10" spans="1:10" x14ac:dyDescent="0.2">
      <c r="A10" s="9">
        <v>1.5</v>
      </c>
      <c r="B10" s="9">
        <v>2.052</v>
      </c>
      <c r="C10" s="9">
        <f>B10-B3</f>
        <v>1.968</v>
      </c>
      <c r="E10" s="2" t="s">
        <v>14</v>
      </c>
      <c r="F10" s="4">
        <v>0.625</v>
      </c>
      <c r="G10" s="4">
        <f>F10-B3</f>
        <v>0.54100000000000004</v>
      </c>
      <c r="H10" s="5">
        <f t="shared" si="0"/>
        <v>0.40891912320483753</v>
      </c>
      <c r="I10" s="10">
        <v>10</v>
      </c>
      <c r="J10" s="11">
        <f t="shared" si="1"/>
        <v>4.0891912320483756</v>
      </c>
    </row>
    <row r="11" spans="1:10" x14ac:dyDescent="0.2">
      <c r="A11" s="9">
        <v>2</v>
      </c>
      <c r="B11" s="9">
        <v>2.5670000000000002</v>
      </c>
      <c r="C11" s="9">
        <f>B11-B3</f>
        <v>2.4830000000000001</v>
      </c>
      <c r="E11" s="2" t="s">
        <v>15</v>
      </c>
      <c r="F11" s="4">
        <v>0.55200000000000005</v>
      </c>
      <c r="G11" s="4">
        <f>F11-B3</f>
        <v>0.46800000000000003</v>
      </c>
      <c r="H11" s="5">
        <f t="shared" si="0"/>
        <v>0.35374149659863952</v>
      </c>
      <c r="I11" s="10">
        <v>10</v>
      </c>
      <c r="J11" s="11">
        <f t="shared" si="1"/>
        <v>3.5374149659863949</v>
      </c>
    </row>
    <row r="12" spans="1:10" x14ac:dyDescent="0.2">
      <c r="A12" s="12"/>
      <c r="B12" s="12"/>
      <c r="C12" s="12"/>
      <c r="E12" s="2" t="s">
        <v>16</v>
      </c>
      <c r="F12" s="4">
        <v>0.63600000000000001</v>
      </c>
      <c r="G12" s="4">
        <f>F12-B3</f>
        <v>0.55200000000000005</v>
      </c>
      <c r="H12" s="5">
        <f t="shared" si="0"/>
        <v>0.417233560090703</v>
      </c>
      <c r="I12" s="10">
        <v>10</v>
      </c>
      <c r="J12" s="11">
        <f t="shared" si="1"/>
        <v>4.1723356009070303</v>
      </c>
    </row>
    <row r="13" spans="1:10" x14ac:dyDescent="0.2">
      <c r="E13" s="2" t="s">
        <v>17</v>
      </c>
      <c r="F13" s="4">
        <v>0.73</v>
      </c>
      <c r="G13" s="4">
        <f>F13-B3</f>
        <v>0.64600000000000002</v>
      </c>
      <c r="H13" s="5">
        <f t="shared" si="0"/>
        <v>0.48828420256991689</v>
      </c>
      <c r="I13" s="10">
        <v>10</v>
      </c>
      <c r="J13" s="11">
        <f t="shared" si="1"/>
        <v>4.8828420256991691</v>
      </c>
    </row>
    <row r="14" spans="1:10" x14ac:dyDescent="0.2">
      <c r="E14" s="2" t="s">
        <v>18</v>
      </c>
      <c r="F14" s="4">
        <v>0.92400000000000004</v>
      </c>
      <c r="G14" s="4">
        <f>F14-B3</f>
        <v>0.84000000000000008</v>
      </c>
      <c r="H14" s="5">
        <f t="shared" si="0"/>
        <v>0.634920634920635</v>
      </c>
      <c r="I14" s="10">
        <v>10</v>
      </c>
      <c r="J14" s="11">
        <f t="shared" si="1"/>
        <v>6.3492063492063497</v>
      </c>
    </row>
  </sheetData>
  <mergeCells count="2">
    <mergeCell ref="A1:C1"/>
    <mergeCell ref="E1:H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DDBD-ED6F-D041-A35A-D8CB5C8C98AC}">
  <dimension ref="A1:F13"/>
  <sheetViews>
    <sheetView workbookViewId="0">
      <selection activeCell="A14" sqref="A14"/>
    </sheetView>
  </sheetViews>
  <sheetFormatPr baseColWidth="10" defaultRowHeight="16" x14ac:dyDescent="0.2"/>
  <cols>
    <col min="1" max="1" width="24.33203125" bestFit="1" customWidth="1"/>
    <col min="2" max="2" width="22" bestFit="1" customWidth="1"/>
    <col min="3" max="3" width="23.33203125" bestFit="1" customWidth="1"/>
    <col min="4" max="4" width="22.33203125" bestFit="1" customWidth="1"/>
    <col min="5" max="5" width="15.6640625" bestFit="1" customWidth="1"/>
    <col min="6" max="6" width="24.6640625" bestFit="1" customWidth="1"/>
  </cols>
  <sheetData>
    <row r="1" spans="1:6" x14ac:dyDescent="0.2">
      <c r="A1" s="3" t="s">
        <v>5</v>
      </c>
      <c r="B1" s="6" t="s">
        <v>27</v>
      </c>
      <c r="C1" s="6" t="s">
        <v>28</v>
      </c>
      <c r="D1" s="6" t="s">
        <v>29</v>
      </c>
      <c r="E1" s="6" t="s">
        <v>30</v>
      </c>
      <c r="F1" s="6" t="s">
        <v>31</v>
      </c>
    </row>
    <row r="2" spans="1:6" x14ac:dyDescent="0.2">
      <c r="A2" s="2" t="s">
        <v>7</v>
      </c>
      <c r="B2" s="11">
        <v>3.1799872800508798E-2</v>
      </c>
      <c r="C2" s="11">
        <v>0.65901981230448392</v>
      </c>
      <c r="D2" s="11">
        <f>C2-B2</f>
        <v>0.62721993950397514</v>
      </c>
      <c r="E2" s="11">
        <v>4.7845804988662133</v>
      </c>
      <c r="F2" s="13">
        <f>D2/E2</f>
        <v>0.13109193996267915</v>
      </c>
    </row>
    <row r="3" spans="1:6" x14ac:dyDescent="0.2">
      <c r="A3" s="2" t="s">
        <v>8</v>
      </c>
      <c r="B3" s="11">
        <v>4.0279838880644486E-2</v>
      </c>
      <c r="C3" s="11">
        <v>0.22106360792492177</v>
      </c>
      <c r="D3" s="11">
        <f t="shared" ref="D3:D13" si="0">C3-B3</f>
        <v>0.18078376904427729</v>
      </c>
      <c r="E3" s="11">
        <v>3.1141345427059712</v>
      </c>
      <c r="F3" s="13">
        <f t="shared" ref="F3:F13" si="1">D3/E3</f>
        <v>5.8052652049897784E-2</v>
      </c>
    </row>
    <row r="4" spans="1:6" x14ac:dyDescent="0.2">
      <c r="A4" s="2" t="s">
        <v>9</v>
      </c>
      <c r="B4" s="11">
        <v>4.875980496078014E-2</v>
      </c>
      <c r="C4" s="11">
        <v>1.5537017726798752</v>
      </c>
      <c r="D4" s="11">
        <f t="shared" si="0"/>
        <v>1.5049419677190952</v>
      </c>
      <c r="E4" s="11">
        <v>5.8352229780801217</v>
      </c>
      <c r="F4" s="13">
        <f t="shared" si="1"/>
        <v>0.25790650560781897</v>
      </c>
    </row>
    <row r="5" spans="1:6" x14ac:dyDescent="0.2">
      <c r="A5" s="2" t="s">
        <v>10</v>
      </c>
      <c r="B5" s="11">
        <v>5.299978800084798E-2</v>
      </c>
      <c r="C5" s="11">
        <v>0.60688216892596458</v>
      </c>
      <c r="D5" s="11">
        <f t="shared" si="0"/>
        <v>0.55388238092511655</v>
      </c>
      <c r="E5" s="11">
        <v>6.0770975056689345</v>
      </c>
      <c r="F5" s="13">
        <f t="shared" si="1"/>
        <v>9.1142585816409105E-2</v>
      </c>
    </row>
    <row r="6" spans="1:6" x14ac:dyDescent="0.2">
      <c r="A6" s="2" t="s">
        <v>11</v>
      </c>
      <c r="B6" s="11">
        <v>2.7559889760440954E-2</v>
      </c>
      <c r="C6" s="11">
        <v>0.78832116788321172</v>
      </c>
      <c r="D6" s="11">
        <f t="shared" si="0"/>
        <v>0.76076127812277072</v>
      </c>
      <c r="E6" s="11">
        <v>3.3560090702947849</v>
      </c>
      <c r="F6" s="13">
        <f t="shared" si="1"/>
        <v>0.22668629976496071</v>
      </c>
    </row>
    <row r="7" spans="1:6" x14ac:dyDescent="0.2">
      <c r="A7" s="2" t="s">
        <v>12</v>
      </c>
      <c r="B7" s="11">
        <v>2.1199915200339189E-2</v>
      </c>
      <c r="C7" s="11">
        <v>0.24608967674661106</v>
      </c>
      <c r="D7" s="11">
        <f t="shared" si="0"/>
        <v>0.22488976154627188</v>
      </c>
      <c r="E7" s="11">
        <v>3.5222978080120941</v>
      </c>
      <c r="F7" s="13">
        <f t="shared" si="1"/>
        <v>6.3847458052729109E-2</v>
      </c>
    </row>
    <row r="8" spans="1:6" x14ac:dyDescent="0.2">
      <c r="A8" s="2" t="s">
        <v>13</v>
      </c>
      <c r="B8" s="11">
        <v>2.7559889760440954E-2</v>
      </c>
      <c r="C8" s="11">
        <v>1.1553701772679876</v>
      </c>
      <c r="D8" s="11">
        <f t="shared" si="0"/>
        <v>1.1278102875075466</v>
      </c>
      <c r="E8" s="11">
        <v>5.5555555555555554</v>
      </c>
      <c r="F8" s="13">
        <f t="shared" si="1"/>
        <v>0.20300585175135841</v>
      </c>
    </row>
    <row r="9" spans="1:6" x14ac:dyDescent="0.2">
      <c r="A9" s="2" t="s">
        <v>14</v>
      </c>
      <c r="B9" s="11">
        <v>3.1799872800508798E-2</v>
      </c>
      <c r="C9" s="11">
        <v>0.45672575599582893</v>
      </c>
      <c r="D9" s="11">
        <f t="shared" si="0"/>
        <v>0.42492588319532015</v>
      </c>
      <c r="E9" s="11">
        <v>4.0891912320483756</v>
      </c>
      <c r="F9" s="13">
        <f t="shared" si="1"/>
        <v>0.10391440729526959</v>
      </c>
    </row>
    <row r="10" spans="1:6" x14ac:dyDescent="0.2">
      <c r="A10" s="2" t="s">
        <v>15</v>
      </c>
      <c r="B10" s="11">
        <v>3.8159847360610559E-2</v>
      </c>
      <c r="C10" s="11">
        <v>0.89051094890510951</v>
      </c>
      <c r="D10" s="11">
        <f t="shared" si="0"/>
        <v>0.852351101544499</v>
      </c>
      <c r="E10" s="11">
        <v>3.5374149659863949</v>
      </c>
      <c r="F10" s="13">
        <f t="shared" si="1"/>
        <v>0.24095309985969487</v>
      </c>
    </row>
    <row r="11" spans="1:6" x14ac:dyDescent="0.2">
      <c r="A11" s="2" t="s">
        <v>16</v>
      </c>
      <c r="B11" s="11">
        <v>4.0279838880644486E-2</v>
      </c>
      <c r="C11" s="11">
        <v>0.32742440041710114</v>
      </c>
      <c r="D11" s="11">
        <f t="shared" si="0"/>
        <v>0.28714456153645662</v>
      </c>
      <c r="E11" s="11">
        <v>4.1723356009070303</v>
      </c>
      <c r="F11" s="13">
        <f t="shared" si="1"/>
        <v>6.8821060672596385E-2</v>
      </c>
    </row>
    <row r="12" spans="1:6" x14ac:dyDescent="0.2">
      <c r="A12" s="2" t="s">
        <v>17</v>
      </c>
      <c r="B12" s="11">
        <v>3.8159847360610559E-2</v>
      </c>
      <c r="C12" s="11">
        <v>1.3201251303441086</v>
      </c>
      <c r="D12" s="11">
        <f t="shared" si="0"/>
        <v>1.281965282983498</v>
      </c>
      <c r="E12" s="11">
        <v>4.8828420256991691</v>
      </c>
      <c r="F12" s="13">
        <f t="shared" si="1"/>
        <v>0.26254490238191447</v>
      </c>
    </row>
    <row r="13" spans="1:6" x14ac:dyDescent="0.2">
      <c r="A13" s="2" t="s">
        <v>18</v>
      </c>
      <c r="B13" s="11">
        <v>3.3919864320542718E-2</v>
      </c>
      <c r="C13" s="11">
        <v>0.6193952033368092</v>
      </c>
      <c r="D13" s="11">
        <f t="shared" si="0"/>
        <v>0.58547533901626647</v>
      </c>
      <c r="E13" s="11">
        <v>6.3492063492063497</v>
      </c>
      <c r="F13" s="13">
        <f t="shared" si="1"/>
        <v>9.221236589506196E-2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N1_TAG</vt:lpstr>
      <vt:lpstr>N1_Protein</vt:lpstr>
      <vt:lpstr>N1 Analysis</vt:lpstr>
      <vt:lpstr>N2_TAG</vt:lpstr>
      <vt:lpstr>N2_Protein</vt:lpstr>
      <vt:lpstr>N2_Analysis</vt:lpstr>
      <vt:lpstr>N3_TAG</vt:lpstr>
      <vt:lpstr>N3_Protein</vt:lpstr>
      <vt:lpstr>N3_Analysis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Weaver, Lesley Nicole</dc:creator>
  <cp:lastModifiedBy>Weaver, Lesley Nicole</cp:lastModifiedBy>
  <dcterms:created xsi:type="dcterms:W3CDTF">2023-12-28T17:40:02Z</dcterms:created>
  <dcterms:modified xsi:type="dcterms:W3CDTF">2023-12-28T17:47:33Z</dcterms:modified>
</cp:coreProperties>
</file>