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2-supplementary figure 2/"/>
    </mc:Choice>
  </mc:AlternateContent>
  <xr:revisionPtr revIDLastSave="0" documentId="8_{F5C0E239-AD9C-8F45-AF81-670C413981A6}" xr6:coauthVersionLast="47" xr6:coauthVersionMax="47" xr10:uidLastSave="{00000000-0000-0000-0000-000000000000}"/>
  <bookViews>
    <workbookView xWindow="19940" yWindow="9740" windowWidth="26840" windowHeight="15940" xr2:uid="{99108783-8BCF-F940-8BA5-4A6C249BE5B1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55" i="1" s="1"/>
  <c r="D45" i="1"/>
  <c r="D55" i="1" s="1"/>
  <c r="C45" i="1"/>
  <c r="C55" i="1" s="1"/>
  <c r="B45" i="1"/>
  <c r="B55" i="1" s="1"/>
  <c r="E42" i="1"/>
  <c r="E52" i="1" s="1"/>
  <c r="D42" i="1"/>
  <c r="D52" i="1" s="1"/>
  <c r="C42" i="1"/>
  <c r="C52" i="1" s="1"/>
  <c r="B42" i="1"/>
  <c r="B52" i="1" s="1"/>
  <c r="E39" i="1"/>
  <c r="E49" i="1" s="1"/>
  <c r="D39" i="1"/>
  <c r="D49" i="1" s="1"/>
  <c r="C39" i="1"/>
  <c r="C49" i="1" s="1"/>
  <c r="B39" i="1"/>
  <c r="B49" i="1" s="1"/>
  <c r="E35" i="1"/>
  <c r="D35" i="1"/>
  <c r="C35" i="1"/>
  <c r="B35" i="1"/>
  <c r="E34" i="1"/>
  <c r="E44" i="1" s="1"/>
  <c r="E54" i="1" s="1"/>
  <c r="D34" i="1"/>
  <c r="D44" i="1" s="1"/>
  <c r="D54" i="1" s="1"/>
  <c r="C34" i="1"/>
  <c r="C44" i="1" s="1"/>
  <c r="C54" i="1" s="1"/>
  <c r="B34" i="1"/>
  <c r="B44" i="1" s="1"/>
  <c r="B54" i="1" s="1"/>
  <c r="E32" i="1"/>
  <c r="D32" i="1"/>
  <c r="C32" i="1"/>
  <c r="B32" i="1"/>
  <c r="E31" i="1"/>
  <c r="E41" i="1" s="1"/>
  <c r="E51" i="1" s="1"/>
  <c r="D31" i="1"/>
  <c r="D41" i="1" s="1"/>
  <c r="D51" i="1" s="1"/>
  <c r="C31" i="1"/>
  <c r="C41" i="1" s="1"/>
  <c r="C51" i="1" s="1"/>
  <c r="B31" i="1"/>
  <c r="B41" i="1" s="1"/>
  <c r="B51" i="1" s="1"/>
  <c r="E29" i="1"/>
  <c r="D29" i="1"/>
  <c r="C29" i="1"/>
  <c r="B29" i="1"/>
  <c r="E28" i="1"/>
  <c r="E38" i="1" s="1"/>
  <c r="E48" i="1" s="1"/>
  <c r="D28" i="1"/>
  <c r="D38" i="1" s="1"/>
  <c r="D48" i="1" s="1"/>
  <c r="C28" i="1"/>
  <c r="C38" i="1" s="1"/>
  <c r="C48" i="1" s="1"/>
  <c r="B28" i="1"/>
  <c r="B38" i="1" s="1"/>
  <c r="B48" i="1" s="1"/>
  <c r="E25" i="1"/>
  <c r="D25" i="1"/>
  <c r="C25" i="1"/>
  <c r="B25" i="1"/>
  <c r="E24" i="1"/>
  <c r="D24" i="1"/>
  <c r="C24" i="1"/>
  <c r="B24" i="1"/>
  <c r="E23" i="1"/>
  <c r="E33" i="1" s="1"/>
  <c r="E43" i="1" s="1"/>
  <c r="E53" i="1" s="1"/>
  <c r="D23" i="1"/>
  <c r="D33" i="1" s="1"/>
  <c r="D43" i="1" s="1"/>
  <c r="D53" i="1" s="1"/>
  <c r="C23" i="1"/>
  <c r="C33" i="1" s="1"/>
  <c r="C43" i="1" s="1"/>
  <c r="C53" i="1" s="1"/>
  <c r="B23" i="1"/>
  <c r="B33" i="1" s="1"/>
  <c r="B43" i="1" s="1"/>
  <c r="B53" i="1" s="1"/>
  <c r="E22" i="1"/>
  <c r="D22" i="1"/>
  <c r="C22" i="1"/>
  <c r="B22" i="1"/>
  <c r="E21" i="1"/>
  <c r="D21" i="1"/>
  <c r="C21" i="1"/>
  <c r="B21" i="1"/>
  <c r="E20" i="1"/>
  <c r="E30" i="1" s="1"/>
  <c r="E40" i="1" s="1"/>
  <c r="E50" i="1" s="1"/>
  <c r="D20" i="1"/>
  <c r="D30" i="1" s="1"/>
  <c r="D40" i="1" s="1"/>
  <c r="D50" i="1" s="1"/>
  <c r="C20" i="1"/>
  <c r="C30" i="1" s="1"/>
  <c r="C40" i="1" s="1"/>
  <c r="C50" i="1" s="1"/>
  <c r="B20" i="1"/>
  <c r="B30" i="1" s="1"/>
  <c r="B40" i="1" s="1"/>
  <c r="B50" i="1" s="1"/>
  <c r="E19" i="1"/>
  <c r="D19" i="1"/>
  <c r="C19" i="1"/>
  <c r="B19" i="1"/>
  <c r="E18" i="1"/>
  <c r="D18" i="1"/>
  <c r="C18" i="1"/>
  <c r="B18" i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8" i="1"/>
  <c r="O8" i="1" s="1"/>
</calcChain>
</file>

<file path=xl/sharedStrings.xml><?xml version="1.0" encoding="utf-8"?>
<sst xmlns="http://schemas.openxmlformats.org/spreadsheetml/2006/main" count="54" uniqueCount="30">
  <si>
    <t>Stanbio Kit</t>
  </si>
  <si>
    <t>Plate format:</t>
  </si>
  <si>
    <t>96 Wells</t>
  </si>
  <si>
    <r>
      <t xml:space="preserve">After eclosion, </t>
    </r>
    <r>
      <rPr>
        <i/>
        <sz val="11"/>
        <color theme="1"/>
        <rFont val="Calibri"/>
        <family val="2"/>
        <scheme val="minor"/>
      </rPr>
      <t>w1118</t>
    </r>
    <r>
      <rPr>
        <sz val="12"/>
        <color theme="1"/>
        <rFont val="Calibri"/>
        <family val="2"/>
        <scheme val="minor"/>
      </rPr>
      <t xml:space="preserve"> adult male and female (sexed by sex comb) flies were kept in 0 mM or 10mM Auxin food</t>
    </r>
  </si>
  <si>
    <t xml:space="preserve">5 days old adult flies were used for the experiment. </t>
  </si>
  <si>
    <t>Absorbances     Filter 1: 540nm</t>
  </si>
  <si>
    <t>5 flies/vial</t>
  </si>
  <si>
    <t>350 uL 1xPBST were used to homogenized</t>
  </si>
  <si>
    <t>Technical replicate 1</t>
  </si>
  <si>
    <t>Technical replicate 2</t>
  </si>
  <si>
    <t>standard calculation</t>
  </si>
  <si>
    <t xml:space="preserve">10 flies/vial were used for body-weight </t>
  </si>
  <si>
    <t>F_(-)auxin</t>
  </si>
  <si>
    <t>M_(-)auxin</t>
  </si>
  <si>
    <t>F_(+)auxin</t>
  </si>
  <si>
    <t>M_(+)auxin</t>
  </si>
  <si>
    <t>std1</t>
  </si>
  <si>
    <t>std2</t>
  </si>
  <si>
    <t>Avg std</t>
  </si>
  <si>
    <t>conc (mg/ml)</t>
  </si>
  <si>
    <t>abs</t>
  </si>
  <si>
    <t>Set 1</t>
  </si>
  <si>
    <t>Set 2</t>
  </si>
  <si>
    <t>Avg Samples</t>
  </si>
  <si>
    <t>Conc from equation</t>
  </si>
  <si>
    <t>10 flies/tube, then divided by 10 to get body-weight per fly</t>
  </si>
  <si>
    <t>body weight per fly</t>
  </si>
  <si>
    <t>350 ul 1xPBST used</t>
  </si>
  <si>
    <t>5 flies/ tube</t>
  </si>
  <si>
    <t>percent body fat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</si>
</sst>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'[1]raw data with calculation'!$O$7</c:f>
              <c:strCache>
                <c:ptCount val="1"/>
                <c:pt idx="0">
                  <c:v>abs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'[1]raw data with calculation'!$N$8:$N$15</c:f>
              <c:numCache>
                <c:formatCode>General</c:formatCode>
                <c:ptCount val="8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</c:numCache>
            </c:numRef>
          </c:xVal>
          <c:yVal>
            <c:numRef>
              <c:f>'[1]raw data with calculation'!$O$8:$O$15</c:f>
              <c:numCache>
                <c:formatCode>General</c:formatCode>
                <c:ptCount val="8"/>
                <c:pt idx="0">
                  <c:v>0</c:v>
                </c:pt>
                <c:pt idx="1">
                  <c:v>8.9999999999999941E-3</c:v>
                </c:pt>
                <c:pt idx="2">
                  <c:v>1.8499999999999989E-2</c:v>
                </c:pt>
                <c:pt idx="3">
                  <c:v>3.6999999999999991E-2</c:v>
                </c:pt>
                <c:pt idx="4">
                  <c:v>7.2999999999999982E-2</c:v>
                </c:pt>
                <c:pt idx="5">
                  <c:v>0.14949999999999999</c:v>
                </c:pt>
                <c:pt idx="6">
                  <c:v>0.30149999999999999</c:v>
                </c:pt>
                <c:pt idx="7">
                  <c:v>0.58900000000000008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25-7C48-B0D0-85679DC79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933328"/>
        <c:axId val="1426218112"/>
      </c:scatterChart>
      <c:valAx>
        <c:axId val="40293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218112"/>
        <c:crosses val="autoZero"/>
        <c:crossBetween val="midCat"/>
      </c:valAx>
      <c:valAx>
        <c:axId val="142621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933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488949</xdr:colOff>
      <xdr:row>15</xdr:row>
      <xdr:rowOff>139700</xdr:rowOff>
    </xdr:from>
    <xdr:to>
      <xdr:col>14</xdr:col>
      <xdr:colOff>523874</xdr:colOff>
      <xdr:row>28</xdr:row>
      <xdr:rowOff>161119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6B9855-CB1F-134D-9CB3-63703D1ED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398060</xdr:colOff>
      <xdr:row>46</xdr:row>
      <xdr:rowOff>85298</xdr:rowOff>
    </xdr:from>
    <xdr:to>
      <xdr:col>9</xdr:col>
      <xdr:colOff>117600</xdr:colOff>
      <xdr:row>64</xdr:row>
      <xdr:rowOff>65388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92F2AE-4703-8648-9643-3E82E891A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5160" y="8848298"/>
          <a:ext cx="3732740" cy="3751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nweaver/Desktop/Lab/Faculty/Manuscripts/In%20prep/Auxin/eLife/Rideout%20Additions/20230809_w1118_with%2010mM%20auxin_TAG_pb_ejr.xlsx" TargetMode="External"/><Relationship Id="rId1" Type="http://schemas.openxmlformats.org/officeDocument/2006/relationships/externalLinkPath" Target="/Users/lnweaver/Desktop/Lab/Faculty/Manuscripts/In%20prep/Auxin/eLife/Rideout%20Additions/20230809_w1118_with%2010mM%20auxin_TAG_pb_ej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 data with calculation"/>
      <sheetName val="Data for graph"/>
      <sheetName val="statistics from prism"/>
    </sheetNames>
    <sheetDataSet>
      <sheetData sheetId="0">
        <row r="7">
          <cell r="O7" t="str">
            <v>abs</v>
          </cell>
        </row>
        <row r="8">
          <cell r="N8">
            <v>0</v>
          </cell>
          <cell r="O8">
            <v>0</v>
          </cell>
        </row>
        <row r="9">
          <cell r="N9">
            <v>0.03</v>
          </cell>
          <cell r="O9">
            <v>8.9999999999999941E-3</v>
          </cell>
        </row>
        <row r="10">
          <cell r="N10">
            <v>0.06</v>
          </cell>
          <cell r="O10">
            <v>1.8499999999999989E-2</v>
          </cell>
        </row>
        <row r="11">
          <cell r="N11">
            <v>0.125</v>
          </cell>
          <cell r="O11">
            <v>3.6999999999999991E-2</v>
          </cell>
        </row>
        <row r="12">
          <cell r="N12">
            <v>0.25</v>
          </cell>
          <cell r="O12">
            <v>7.2999999999999982E-2</v>
          </cell>
        </row>
        <row r="13">
          <cell r="N13">
            <v>0.5</v>
          </cell>
          <cell r="O13">
            <v>0.14949999999999999</v>
          </cell>
        </row>
        <row r="14">
          <cell r="N14">
            <v>1</v>
          </cell>
          <cell r="O14">
            <v>0.30149999999999999</v>
          </cell>
        </row>
        <row r="15">
          <cell r="N15">
            <v>2</v>
          </cell>
          <cell r="O15">
            <v>0.58900000000000008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4F78-0CCA-2A40-87D6-667FD32CCA60}">
  <dimension ref="A1:Z55"/>
  <sheetViews>
    <sheetView tabSelected="1" workbookViewId="0">
      <selection activeCell="G24" sqref="G24"/>
    </sheetView>
  </sheetViews>
  <sheetFormatPr baseColWidth="10" defaultColWidth="8.83203125" defaultRowHeight="16" x14ac:dyDescent="0.2"/>
  <cols>
    <col min="1" max="1" width="19.5" customWidth="1"/>
    <col min="2" max="9" width="10.6640625" customWidth="1"/>
    <col min="14" max="14" width="11.83203125" customWidth="1"/>
  </cols>
  <sheetData>
    <row r="1" spans="1:26" x14ac:dyDescent="0.2">
      <c r="Q1" s="1" t="s">
        <v>0</v>
      </c>
    </row>
    <row r="2" spans="1:26" x14ac:dyDescent="0.2">
      <c r="A2" t="s">
        <v>1</v>
      </c>
      <c r="B2" t="s">
        <v>2</v>
      </c>
      <c r="Q2" s="2" t="s">
        <v>3</v>
      </c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Q3" s="2" t="s">
        <v>4</v>
      </c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t="s">
        <v>5</v>
      </c>
      <c r="Q4" s="2" t="s">
        <v>6</v>
      </c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Q5" s="2" t="s">
        <v>7</v>
      </c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B6" s="3" t="s">
        <v>8</v>
      </c>
      <c r="C6" s="3"/>
      <c r="D6" s="3"/>
      <c r="E6" s="3"/>
      <c r="F6" s="3" t="s">
        <v>9</v>
      </c>
      <c r="G6" s="3"/>
      <c r="H6" s="3"/>
      <c r="I6" s="3"/>
      <c r="M6" s="4" t="s">
        <v>10</v>
      </c>
      <c r="N6" s="4"/>
      <c r="O6" s="4"/>
      <c r="Q6" s="2" t="s">
        <v>11</v>
      </c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B7" t="s">
        <v>12</v>
      </c>
      <c r="C7" t="s">
        <v>13</v>
      </c>
      <c r="D7" t="s">
        <v>14</v>
      </c>
      <c r="E7" t="s">
        <v>15</v>
      </c>
      <c r="F7" t="s">
        <v>12</v>
      </c>
      <c r="G7" t="s">
        <v>13</v>
      </c>
      <c r="H7" t="s">
        <v>14</v>
      </c>
      <c r="I7" t="s">
        <v>15</v>
      </c>
      <c r="J7" s="5" t="s">
        <v>16</v>
      </c>
      <c r="K7" s="5" t="s">
        <v>17</v>
      </c>
      <c r="L7" s="5"/>
      <c r="M7" s="5" t="s">
        <v>18</v>
      </c>
      <c r="N7" s="5" t="s">
        <v>19</v>
      </c>
      <c r="O7" s="5" t="s">
        <v>20</v>
      </c>
    </row>
    <row r="8" spans="1:26" x14ac:dyDescent="0.2">
      <c r="A8" s="6" t="s">
        <v>21</v>
      </c>
      <c r="B8">
        <v>0.30499999999999999</v>
      </c>
      <c r="C8">
        <v>0.188</v>
      </c>
      <c r="D8">
        <v>0.23499999999999999</v>
      </c>
      <c r="E8">
        <v>0.153</v>
      </c>
      <c r="F8">
        <v>0.3</v>
      </c>
      <c r="G8">
        <v>0.185</v>
      </c>
      <c r="H8">
        <v>0.23200000000000001</v>
      </c>
      <c r="I8">
        <v>0.153</v>
      </c>
      <c r="J8" s="5">
        <v>7.0000000000000007E-2</v>
      </c>
      <c r="K8" s="5">
        <v>6.9000000000000006E-2</v>
      </c>
      <c r="L8" s="5"/>
      <c r="M8" s="5">
        <f>AVERAGE(J8:K8)</f>
        <v>6.9500000000000006E-2</v>
      </c>
      <c r="N8" s="5">
        <v>0</v>
      </c>
      <c r="O8" s="5">
        <f>M8-0.0695</f>
        <v>0</v>
      </c>
    </row>
    <row r="9" spans="1:26" x14ac:dyDescent="0.2">
      <c r="A9" s="6"/>
      <c r="B9">
        <v>0.311</v>
      </c>
      <c r="C9">
        <v>0.17399999999999999</v>
      </c>
      <c r="D9">
        <v>0.24</v>
      </c>
      <c r="E9">
        <v>0.16600000000000001</v>
      </c>
      <c r="F9">
        <v>0.28999999999999998</v>
      </c>
      <c r="G9">
        <v>0.17399999999999999</v>
      </c>
      <c r="H9">
        <v>0.24</v>
      </c>
      <c r="I9">
        <v>0.16300000000000001</v>
      </c>
      <c r="J9" s="5">
        <v>7.8E-2</v>
      </c>
      <c r="K9" s="5">
        <v>7.9000000000000001E-2</v>
      </c>
      <c r="L9" s="5"/>
      <c r="M9" s="5">
        <f t="shared" ref="M9:M15" si="0">AVERAGE(J9:K9)</f>
        <v>7.85E-2</v>
      </c>
      <c r="N9" s="5">
        <v>0.03</v>
      </c>
      <c r="O9" s="5">
        <f t="shared" ref="O9:O15" si="1">M9-0.0695</f>
        <v>8.9999999999999941E-3</v>
      </c>
    </row>
    <row r="10" spans="1:26" x14ac:dyDescent="0.2">
      <c r="A10" s="6"/>
      <c r="B10">
        <v>0.26400000000000001</v>
      </c>
      <c r="C10">
        <v>0.18099999999999999</v>
      </c>
      <c r="D10">
        <v>0.23200000000000001</v>
      </c>
      <c r="E10">
        <v>0.17499999999999999</v>
      </c>
      <c r="F10">
        <v>0.25</v>
      </c>
      <c r="G10">
        <v>0.17699999999999999</v>
      </c>
      <c r="H10">
        <v>0.224</v>
      </c>
      <c r="I10">
        <v>0.17399999999999999</v>
      </c>
      <c r="J10" s="5">
        <v>8.7999999999999995E-2</v>
      </c>
      <c r="K10" s="5">
        <v>8.7999999999999995E-2</v>
      </c>
      <c r="L10" s="5"/>
      <c r="M10" s="5">
        <f t="shared" si="0"/>
        <v>8.7999999999999995E-2</v>
      </c>
      <c r="N10" s="5">
        <v>0.06</v>
      </c>
      <c r="O10" s="5">
        <f t="shared" si="1"/>
        <v>1.8499999999999989E-2</v>
      </c>
    </row>
    <row r="11" spans="1:26" x14ac:dyDescent="0.2">
      <c r="A11" s="6"/>
      <c r="B11">
        <v>0.30399999999999999</v>
      </c>
      <c r="C11">
        <v>0.17799999999999999</v>
      </c>
      <c r="D11">
        <v>0.21299999999999999</v>
      </c>
      <c r="E11">
        <v>0.17599999999999999</v>
      </c>
      <c r="F11">
        <v>0.29399999999999998</v>
      </c>
      <c r="G11">
        <v>0.17399999999999999</v>
      </c>
      <c r="H11">
        <v>0.21199999999999999</v>
      </c>
      <c r="I11">
        <v>0.17399999999999999</v>
      </c>
      <c r="J11" s="5">
        <v>0.108</v>
      </c>
      <c r="K11" s="5">
        <v>0.105</v>
      </c>
      <c r="L11" s="5"/>
      <c r="M11" s="5">
        <f t="shared" si="0"/>
        <v>0.1065</v>
      </c>
      <c r="N11" s="5">
        <v>0.125</v>
      </c>
      <c r="O11" s="5">
        <f t="shared" si="1"/>
        <v>3.6999999999999991E-2</v>
      </c>
    </row>
    <row r="12" spans="1:26" x14ac:dyDescent="0.2">
      <c r="A12" s="6" t="s">
        <v>22</v>
      </c>
      <c r="B12">
        <v>0.27300000000000002</v>
      </c>
      <c r="C12">
        <v>0.16400000000000001</v>
      </c>
      <c r="D12">
        <v>0.214</v>
      </c>
      <c r="E12">
        <v>0.16700000000000001</v>
      </c>
      <c r="F12">
        <v>0.26100000000000001</v>
      </c>
      <c r="G12">
        <v>0.16200000000000001</v>
      </c>
      <c r="H12">
        <v>0.21299999999999999</v>
      </c>
      <c r="I12">
        <v>0.16700000000000001</v>
      </c>
      <c r="J12" s="5">
        <v>0.14299999999999999</v>
      </c>
      <c r="K12" s="5">
        <v>0.14199999999999999</v>
      </c>
      <c r="L12" s="5"/>
      <c r="M12" s="5">
        <f t="shared" si="0"/>
        <v>0.14249999999999999</v>
      </c>
      <c r="N12" s="5">
        <v>0.25</v>
      </c>
      <c r="O12" s="5">
        <f t="shared" si="1"/>
        <v>7.2999999999999982E-2</v>
      </c>
    </row>
    <row r="13" spans="1:26" x14ac:dyDescent="0.2">
      <c r="A13" s="6"/>
      <c r="B13">
        <v>0.29599999999999999</v>
      </c>
      <c r="C13">
        <v>0.185</v>
      </c>
      <c r="D13">
        <v>0.22700000000000001</v>
      </c>
      <c r="E13">
        <v>0.16300000000000001</v>
      </c>
      <c r="F13">
        <v>0.3</v>
      </c>
      <c r="G13">
        <v>0.186</v>
      </c>
      <c r="H13">
        <v>0.215</v>
      </c>
      <c r="I13">
        <v>0.16</v>
      </c>
      <c r="J13" s="5">
        <v>0.22</v>
      </c>
      <c r="K13" s="5">
        <v>0.218</v>
      </c>
      <c r="L13" s="5"/>
      <c r="M13" s="5">
        <f t="shared" si="0"/>
        <v>0.219</v>
      </c>
      <c r="N13" s="5">
        <v>0.5</v>
      </c>
      <c r="O13" s="5">
        <f t="shared" si="1"/>
        <v>0.14949999999999999</v>
      </c>
    </row>
    <row r="14" spans="1:26" x14ac:dyDescent="0.2">
      <c r="A14" s="6"/>
      <c r="B14">
        <v>0.31900000000000001</v>
      </c>
      <c r="C14">
        <v>0.16200000000000001</v>
      </c>
      <c r="D14">
        <v>0.23699999999999999</v>
      </c>
      <c r="E14">
        <v>0.16</v>
      </c>
      <c r="F14">
        <v>0.30499999999999999</v>
      </c>
      <c r="G14">
        <v>0.16200000000000001</v>
      </c>
      <c r="H14">
        <v>0.23</v>
      </c>
      <c r="I14">
        <v>0.159</v>
      </c>
      <c r="J14" s="5">
        <v>0.377</v>
      </c>
      <c r="K14" s="5">
        <v>0.36499999999999999</v>
      </c>
      <c r="L14" s="5"/>
      <c r="M14" s="5">
        <f t="shared" si="0"/>
        <v>0.371</v>
      </c>
      <c r="N14" s="5">
        <v>1</v>
      </c>
      <c r="O14" s="5">
        <f t="shared" si="1"/>
        <v>0.30149999999999999</v>
      </c>
    </row>
    <row r="15" spans="1:26" x14ac:dyDescent="0.2">
      <c r="A15" s="6"/>
      <c r="B15">
        <v>0.28899999999999998</v>
      </c>
      <c r="C15">
        <v>0.16900000000000001</v>
      </c>
      <c r="D15">
        <v>0.19800000000000001</v>
      </c>
      <c r="E15">
        <v>0.16700000000000001</v>
      </c>
      <c r="F15">
        <v>0.28899999999999998</v>
      </c>
      <c r="G15">
        <v>0.17299999999999999</v>
      </c>
      <c r="H15">
        <v>0.19500000000000001</v>
      </c>
      <c r="I15">
        <v>0.16600000000000001</v>
      </c>
      <c r="J15" s="5">
        <v>0.66600000000000004</v>
      </c>
      <c r="K15" s="5">
        <v>0.65100000000000002</v>
      </c>
      <c r="L15" s="5"/>
      <c r="M15" s="5">
        <f t="shared" si="0"/>
        <v>0.65850000000000009</v>
      </c>
      <c r="N15" s="5">
        <v>2</v>
      </c>
      <c r="O15" s="5">
        <f t="shared" si="1"/>
        <v>0.58900000000000008</v>
      </c>
    </row>
    <row r="17" spans="1:5" x14ac:dyDescent="0.2">
      <c r="A17" s="7" t="s">
        <v>23</v>
      </c>
      <c r="B17" t="s">
        <v>12</v>
      </c>
      <c r="C17" t="s">
        <v>13</v>
      </c>
      <c r="D17" t="s">
        <v>14</v>
      </c>
      <c r="E17" t="s">
        <v>15</v>
      </c>
    </row>
    <row r="18" spans="1:5" x14ac:dyDescent="0.2">
      <c r="B18">
        <f>AVERAGE(B8,F8)</f>
        <v>0.30249999999999999</v>
      </c>
      <c r="C18">
        <f t="shared" ref="C18:E25" si="2">AVERAGE(C8,G8)</f>
        <v>0.1865</v>
      </c>
      <c r="D18">
        <f t="shared" si="2"/>
        <v>0.23349999999999999</v>
      </c>
      <c r="E18">
        <f t="shared" si="2"/>
        <v>0.153</v>
      </c>
    </row>
    <row r="19" spans="1:5" x14ac:dyDescent="0.2">
      <c r="B19">
        <f t="shared" ref="B19:B25" si="3">AVERAGE(B9,F9)</f>
        <v>0.30049999999999999</v>
      </c>
      <c r="C19">
        <f t="shared" si="2"/>
        <v>0.17399999999999999</v>
      </c>
      <c r="D19">
        <f t="shared" si="2"/>
        <v>0.24</v>
      </c>
      <c r="E19">
        <f t="shared" si="2"/>
        <v>0.16450000000000001</v>
      </c>
    </row>
    <row r="20" spans="1:5" x14ac:dyDescent="0.2">
      <c r="B20">
        <f t="shared" si="3"/>
        <v>0.25700000000000001</v>
      </c>
      <c r="C20">
        <f t="shared" si="2"/>
        <v>0.17899999999999999</v>
      </c>
      <c r="D20">
        <f t="shared" si="2"/>
        <v>0.22800000000000001</v>
      </c>
      <c r="E20">
        <f t="shared" si="2"/>
        <v>0.17449999999999999</v>
      </c>
    </row>
    <row r="21" spans="1:5" x14ac:dyDescent="0.2">
      <c r="B21">
        <f t="shared" si="3"/>
        <v>0.29899999999999999</v>
      </c>
      <c r="C21">
        <f t="shared" si="2"/>
        <v>0.17599999999999999</v>
      </c>
      <c r="D21">
        <f t="shared" si="2"/>
        <v>0.21249999999999999</v>
      </c>
      <c r="E21">
        <f t="shared" si="2"/>
        <v>0.17499999999999999</v>
      </c>
    </row>
    <row r="22" spans="1:5" x14ac:dyDescent="0.2">
      <c r="B22">
        <f t="shared" si="3"/>
        <v>0.26700000000000002</v>
      </c>
      <c r="C22">
        <f t="shared" si="2"/>
        <v>0.16300000000000001</v>
      </c>
      <c r="D22">
        <f t="shared" si="2"/>
        <v>0.2135</v>
      </c>
      <c r="E22">
        <f t="shared" si="2"/>
        <v>0.16700000000000001</v>
      </c>
    </row>
    <row r="23" spans="1:5" x14ac:dyDescent="0.2">
      <c r="B23">
        <f t="shared" si="3"/>
        <v>0.29799999999999999</v>
      </c>
      <c r="C23">
        <f t="shared" si="2"/>
        <v>0.1855</v>
      </c>
      <c r="D23">
        <f t="shared" si="2"/>
        <v>0.221</v>
      </c>
      <c r="E23">
        <f t="shared" si="2"/>
        <v>0.1615</v>
      </c>
    </row>
    <row r="24" spans="1:5" x14ac:dyDescent="0.2">
      <c r="B24">
        <f t="shared" si="3"/>
        <v>0.312</v>
      </c>
      <c r="C24">
        <f t="shared" si="2"/>
        <v>0.16200000000000001</v>
      </c>
      <c r="D24">
        <f t="shared" si="2"/>
        <v>0.23349999999999999</v>
      </c>
      <c r="E24">
        <f t="shared" si="2"/>
        <v>0.1595</v>
      </c>
    </row>
    <row r="25" spans="1:5" x14ac:dyDescent="0.2">
      <c r="B25">
        <f t="shared" si="3"/>
        <v>0.28899999999999998</v>
      </c>
      <c r="C25">
        <f t="shared" si="2"/>
        <v>0.17099999999999999</v>
      </c>
      <c r="D25">
        <f t="shared" si="2"/>
        <v>0.19650000000000001</v>
      </c>
      <c r="E25">
        <f t="shared" si="2"/>
        <v>0.16650000000000001</v>
      </c>
    </row>
    <row r="27" spans="1:5" x14ac:dyDescent="0.2">
      <c r="A27" s="7" t="s">
        <v>24</v>
      </c>
      <c r="B27" t="s">
        <v>12</v>
      </c>
      <c r="C27" t="s">
        <v>13</v>
      </c>
      <c r="D27" t="s">
        <v>14</v>
      </c>
      <c r="E27" t="s">
        <v>15</v>
      </c>
    </row>
    <row r="28" spans="1:5" x14ac:dyDescent="0.2">
      <c r="B28">
        <f>(B18-0.0008)/0.2954</f>
        <v>1.0213270142180093</v>
      </c>
      <c r="C28">
        <f t="shared" ref="C28:E28" si="4">(C18-0.0008)/0.2954</f>
        <v>0.62863913337846988</v>
      </c>
      <c r="D28">
        <f t="shared" si="4"/>
        <v>0.78774542992552465</v>
      </c>
      <c r="E28">
        <f t="shared" si="4"/>
        <v>0.51523358158429244</v>
      </c>
    </row>
    <row r="29" spans="1:5" x14ac:dyDescent="0.2">
      <c r="B29">
        <f t="shared" ref="B29:E35" si="5">(B19-0.0008)/0.2954</f>
        <v>1.0145565335138793</v>
      </c>
      <c r="C29">
        <f t="shared" si="5"/>
        <v>0.58632362897765744</v>
      </c>
      <c r="D29">
        <f t="shared" si="5"/>
        <v>0.80974949221394721</v>
      </c>
      <c r="E29">
        <f t="shared" si="5"/>
        <v>0.55416384563304</v>
      </c>
    </row>
    <row r="30" spans="1:5" x14ac:dyDescent="0.2">
      <c r="B30">
        <f t="shared" si="5"/>
        <v>0.86729857819905209</v>
      </c>
      <c r="C30">
        <f t="shared" si="5"/>
        <v>0.60324983073798244</v>
      </c>
      <c r="D30">
        <f t="shared" si="5"/>
        <v>0.76912660798916732</v>
      </c>
      <c r="E30">
        <f t="shared" si="5"/>
        <v>0.58801624915368988</v>
      </c>
    </row>
    <row r="31" spans="1:5" x14ac:dyDescent="0.2">
      <c r="B31">
        <f t="shared" si="5"/>
        <v>1.0094786729857819</v>
      </c>
      <c r="C31">
        <f t="shared" si="5"/>
        <v>0.59309410968178744</v>
      </c>
      <c r="D31">
        <f t="shared" si="5"/>
        <v>0.71665538253215977</v>
      </c>
      <c r="E31">
        <f t="shared" si="5"/>
        <v>0.58970886932972244</v>
      </c>
    </row>
    <row r="32" spans="1:5" x14ac:dyDescent="0.2">
      <c r="B32">
        <f t="shared" si="5"/>
        <v>0.90115098171970209</v>
      </c>
      <c r="C32">
        <f t="shared" si="5"/>
        <v>0.54908598510494244</v>
      </c>
      <c r="D32">
        <f t="shared" si="5"/>
        <v>0.72004062288422477</v>
      </c>
      <c r="E32">
        <f t="shared" si="5"/>
        <v>0.56262694651320244</v>
      </c>
    </row>
    <row r="33" spans="1:11" x14ac:dyDescent="0.2">
      <c r="B33">
        <f t="shared" si="5"/>
        <v>1.006093432633717</v>
      </c>
      <c r="C33">
        <f t="shared" si="5"/>
        <v>0.62525389302640488</v>
      </c>
      <c r="D33">
        <f t="shared" si="5"/>
        <v>0.74542992552471232</v>
      </c>
      <c r="E33">
        <f t="shared" si="5"/>
        <v>0.544008124576845</v>
      </c>
    </row>
    <row r="34" spans="1:11" x14ac:dyDescent="0.2">
      <c r="B34">
        <f t="shared" si="5"/>
        <v>1.053486797562627</v>
      </c>
      <c r="C34">
        <f t="shared" si="5"/>
        <v>0.54570074475287744</v>
      </c>
      <c r="D34">
        <f t="shared" si="5"/>
        <v>0.78774542992552465</v>
      </c>
      <c r="E34">
        <f t="shared" si="5"/>
        <v>0.537237643872715</v>
      </c>
    </row>
    <row r="35" spans="1:11" x14ac:dyDescent="0.2">
      <c r="B35">
        <f>(B25-0.0008)/0.2954</f>
        <v>0.97562626946513187</v>
      </c>
      <c r="C35">
        <f t="shared" si="5"/>
        <v>0.57616790792146244</v>
      </c>
      <c r="D35">
        <f t="shared" si="5"/>
        <v>0.66249153689911988</v>
      </c>
      <c r="E35">
        <f t="shared" si="5"/>
        <v>0.56093432633717</v>
      </c>
      <c r="G35" s="2" t="s">
        <v>25</v>
      </c>
      <c r="H35" s="2"/>
      <c r="I35" s="2"/>
      <c r="J35" s="2"/>
      <c r="K35" s="2"/>
    </row>
    <row r="36" spans="1:11" x14ac:dyDescent="0.2">
      <c r="G36" s="7" t="s">
        <v>26</v>
      </c>
    </row>
    <row r="37" spans="1:11" x14ac:dyDescent="0.2">
      <c r="A37" s="7" t="s">
        <v>27</v>
      </c>
      <c r="B37" t="s">
        <v>12</v>
      </c>
      <c r="C37" t="s">
        <v>13</v>
      </c>
      <c r="D37" t="s">
        <v>14</v>
      </c>
      <c r="E37" t="s">
        <v>15</v>
      </c>
      <c r="G37" t="s">
        <v>12</v>
      </c>
      <c r="H37" t="s">
        <v>13</v>
      </c>
      <c r="I37" t="s">
        <v>14</v>
      </c>
      <c r="J37" t="s">
        <v>15</v>
      </c>
    </row>
    <row r="38" spans="1:11" x14ac:dyDescent="0.2">
      <c r="A38" s="7" t="s">
        <v>28</v>
      </c>
      <c r="B38">
        <f>(B28*0.35)/5</f>
        <v>7.1492890995260655E-2</v>
      </c>
      <c r="C38">
        <f t="shared" ref="C38:E38" si="6">(C28*0.35)/5</f>
        <v>4.400473933649289E-2</v>
      </c>
      <c r="D38">
        <f t="shared" si="6"/>
        <v>5.5142180094786719E-2</v>
      </c>
      <c r="E38">
        <f t="shared" si="6"/>
        <v>3.6066350710900467E-2</v>
      </c>
      <c r="G38">
        <v>0.97</v>
      </c>
      <c r="H38">
        <v>0.72</v>
      </c>
      <c r="I38">
        <v>0.93</v>
      </c>
      <c r="J38">
        <v>0.77</v>
      </c>
    </row>
    <row r="39" spans="1:11" x14ac:dyDescent="0.2">
      <c r="B39">
        <f t="shared" ref="B39:E45" si="7">(B29*0.35)/5</f>
        <v>7.1018957345971551E-2</v>
      </c>
      <c r="C39">
        <f t="shared" si="7"/>
        <v>4.1042654028436022E-2</v>
      </c>
      <c r="D39">
        <f t="shared" si="7"/>
        <v>5.6682464454976302E-2</v>
      </c>
      <c r="E39">
        <f t="shared" si="7"/>
        <v>3.8791469194312797E-2</v>
      </c>
      <c r="G39">
        <v>0.97</v>
      </c>
      <c r="H39">
        <v>0.72</v>
      </c>
      <c r="I39">
        <v>0.93</v>
      </c>
      <c r="J39">
        <v>0.77</v>
      </c>
    </row>
    <row r="40" spans="1:11" x14ac:dyDescent="0.2">
      <c r="B40">
        <f t="shared" si="7"/>
        <v>6.0710900473933641E-2</v>
      </c>
      <c r="C40">
        <f t="shared" si="7"/>
        <v>4.2227488151658769E-2</v>
      </c>
      <c r="D40">
        <f t="shared" si="7"/>
        <v>5.383886255924171E-2</v>
      </c>
      <c r="E40">
        <f t="shared" si="7"/>
        <v>4.1161137440758291E-2</v>
      </c>
      <c r="G40">
        <v>0.9</v>
      </c>
      <c r="H40">
        <v>0.7</v>
      </c>
      <c r="I40">
        <v>0.95</v>
      </c>
      <c r="J40">
        <v>0.7</v>
      </c>
    </row>
    <row r="41" spans="1:11" x14ac:dyDescent="0.2">
      <c r="B41">
        <f t="shared" si="7"/>
        <v>7.0663507109004736E-2</v>
      </c>
      <c r="C41">
        <f t="shared" si="7"/>
        <v>4.151658767772512E-2</v>
      </c>
      <c r="D41">
        <f t="shared" si="7"/>
        <v>5.0165876777251185E-2</v>
      </c>
      <c r="E41">
        <f t="shared" si="7"/>
        <v>4.1279620853080567E-2</v>
      </c>
      <c r="G41">
        <v>0.9</v>
      </c>
      <c r="H41">
        <v>0.7</v>
      </c>
      <c r="I41">
        <v>0.95</v>
      </c>
      <c r="J41">
        <v>0.7</v>
      </c>
    </row>
    <row r="42" spans="1:11" x14ac:dyDescent="0.2">
      <c r="B42">
        <f t="shared" si="7"/>
        <v>6.3080568720379135E-2</v>
      </c>
      <c r="C42">
        <f t="shared" si="7"/>
        <v>3.8436018957345969E-2</v>
      </c>
      <c r="D42">
        <f t="shared" si="7"/>
        <v>5.040284360189573E-2</v>
      </c>
      <c r="E42">
        <f t="shared" si="7"/>
        <v>3.9383886255924164E-2</v>
      </c>
      <c r="G42">
        <v>0.87</v>
      </c>
      <c r="H42">
        <v>0.64</v>
      </c>
      <c r="I42">
        <v>0.88</v>
      </c>
      <c r="J42">
        <v>0.74</v>
      </c>
    </row>
    <row r="43" spans="1:11" x14ac:dyDescent="0.2">
      <c r="B43">
        <f t="shared" si="7"/>
        <v>7.0426540284360184E-2</v>
      </c>
      <c r="C43">
        <f t="shared" si="7"/>
        <v>4.3767772511848338E-2</v>
      </c>
      <c r="D43">
        <f t="shared" si="7"/>
        <v>5.2180094786729858E-2</v>
      </c>
      <c r="E43">
        <f t="shared" si="7"/>
        <v>3.8080568720379147E-2</v>
      </c>
      <c r="G43">
        <v>0.87</v>
      </c>
      <c r="H43">
        <v>0.64</v>
      </c>
      <c r="I43">
        <v>0.88</v>
      </c>
      <c r="J43">
        <v>0.74</v>
      </c>
    </row>
    <row r="44" spans="1:11" x14ac:dyDescent="0.2">
      <c r="B44">
        <f t="shared" si="7"/>
        <v>7.3744075829383887E-2</v>
      </c>
      <c r="C44">
        <f t="shared" si="7"/>
        <v>3.8199052132701417E-2</v>
      </c>
      <c r="D44">
        <f t="shared" si="7"/>
        <v>5.5142180094786719E-2</v>
      </c>
      <c r="E44">
        <f t="shared" si="7"/>
        <v>3.760663507109005E-2</v>
      </c>
      <c r="G44">
        <v>0.96</v>
      </c>
      <c r="H44">
        <v>0.69</v>
      </c>
      <c r="I44">
        <v>0.93</v>
      </c>
      <c r="J44">
        <v>0.73</v>
      </c>
    </row>
    <row r="45" spans="1:11" x14ac:dyDescent="0.2">
      <c r="B45">
        <f t="shared" si="7"/>
        <v>6.8293838862559228E-2</v>
      </c>
      <c r="C45">
        <f t="shared" si="7"/>
        <v>4.0331753554502373E-2</v>
      </c>
      <c r="D45">
        <f t="shared" si="7"/>
        <v>4.6374407582938384E-2</v>
      </c>
      <c r="E45">
        <f t="shared" si="7"/>
        <v>3.9265402843601901E-2</v>
      </c>
      <c r="G45">
        <v>0.96</v>
      </c>
      <c r="H45">
        <v>0.69</v>
      </c>
      <c r="I45">
        <v>0.93</v>
      </c>
      <c r="J45">
        <v>0.73</v>
      </c>
    </row>
    <row r="47" spans="1:11" x14ac:dyDescent="0.2">
      <c r="A47" s="7" t="s">
        <v>29</v>
      </c>
      <c r="B47" s="8" t="s">
        <v>12</v>
      </c>
      <c r="C47" s="8" t="s">
        <v>13</v>
      </c>
      <c r="D47" s="8" t="s">
        <v>14</v>
      </c>
      <c r="E47" s="8" t="s">
        <v>15</v>
      </c>
    </row>
    <row r="48" spans="1:11" x14ac:dyDescent="0.2">
      <c r="B48" s="8">
        <f>(B38*100)/G38</f>
        <v>7.3704011335320265</v>
      </c>
      <c r="C48" s="8">
        <f t="shared" ref="C48:E55" si="8">(C38*100)/H38</f>
        <v>6.11176935229068</v>
      </c>
      <c r="D48" s="8">
        <f t="shared" si="8"/>
        <v>5.9292666768587861</v>
      </c>
      <c r="E48" s="8">
        <f t="shared" si="8"/>
        <v>4.6839416507662941</v>
      </c>
    </row>
    <row r="49" spans="2:5" x14ac:dyDescent="0.2">
      <c r="B49" s="8">
        <f t="shared" ref="B49:B55" si="9">(B39*100)/G39</f>
        <v>7.3215419944300573</v>
      </c>
      <c r="C49" s="8">
        <f t="shared" si="8"/>
        <v>5.7003686150605581</v>
      </c>
      <c r="D49" s="8">
        <f t="shared" si="8"/>
        <v>6.0948886510727203</v>
      </c>
      <c r="E49" s="8">
        <f t="shared" si="8"/>
        <v>5.0378531421185446</v>
      </c>
    </row>
    <row r="50" spans="2:5" x14ac:dyDescent="0.2">
      <c r="B50" s="8">
        <f t="shared" si="9"/>
        <v>6.7456556082148484</v>
      </c>
      <c r="C50" s="8">
        <f t="shared" si="8"/>
        <v>6.0324983073798251</v>
      </c>
      <c r="D50" s="8">
        <f t="shared" si="8"/>
        <v>5.6672486904464963</v>
      </c>
      <c r="E50" s="8">
        <f t="shared" si="8"/>
        <v>5.8801624915368986</v>
      </c>
    </row>
    <row r="51" spans="2:5" x14ac:dyDescent="0.2">
      <c r="B51" s="8">
        <f t="shared" si="9"/>
        <v>7.8515007898894149</v>
      </c>
      <c r="C51" s="8">
        <f t="shared" si="8"/>
        <v>5.9309410968178744</v>
      </c>
      <c r="D51" s="8">
        <f t="shared" si="8"/>
        <v>5.2806186081317037</v>
      </c>
      <c r="E51" s="8">
        <f t="shared" si="8"/>
        <v>5.8970886932972242</v>
      </c>
    </row>
    <row r="52" spans="2:5" x14ac:dyDescent="0.2">
      <c r="B52" s="8">
        <f t="shared" si="9"/>
        <v>7.2506400828021995</v>
      </c>
      <c r="C52" s="8">
        <f t="shared" si="8"/>
        <v>6.005627962085307</v>
      </c>
      <c r="D52" s="8">
        <f t="shared" si="8"/>
        <v>5.7275958638517874</v>
      </c>
      <c r="E52" s="8">
        <f t="shared" si="8"/>
        <v>5.3221467913411029</v>
      </c>
    </row>
    <row r="53" spans="2:5" x14ac:dyDescent="0.2">
      <c r="B53" s="8">
        <f t="shared" si="9"/>
        <v>8.095004630386228</v>
      </c>
      <c r="C53" s="8">
        <f t="shared" si="8"/>
        <v>6.8387144549763024</v>
      </c>
      <c r="D53" s="8">
        <f t="shared" si="8"/>
        <v>5.9295562257647569</v>
      </c>
      <c r="E53" s="8">
        <f t="shared" si="8"/>
        <v>5.1460228000512362</v>
      </c>
    </row>
    <row r="54" spans="2:5" x14ac:dyDescent="0.2">
      <c r="B54" s="8">
        <f t="shared" si="9"/>
        <v>7.6816745655608223</v>
      </c>
      <c r="C54" s="8">
        <f t="shared" si="8"/>
        <v>5.5360945119857128</v>
      </c>
      <c r="D54" s="8">
        <f t="shared" si="8"/>
        <v>5.9292666768587861</v>
      </c>
      <c r="E54" s="8">
        <f t="shared" si="8"/>
        <v>5.1515938453548014</v>
      </c>
    </row>
    <row r="55" spans="2:5" x14ac:dyDescent="0.2">
      <c r="B55" s="8">
        <f t="shared" si="9"/>
        <v>7.1139415481832531</v>
      </c>
      <c r="C55" s="8">
        <f t="shared" si="8"/>
        <v>5.8451816745655618</v>
      </c>
      <c r="D55" s="8">
        <f t="shared" si="8"/>
        <v>4.9864954390256324</v>
      </c>
      <c r="E55" s="8">
        <f t="shared" si="8"/>
        <v>5.3788223073427268</v>
      </c>
    </row>
  </sheetData>
  <mergeCells count="5">
    <mergeCell ref="B6:E6"/>
    <mergeCell ref="F6:I6"/>
    <mergeCell ref="M6:O6"/>
    <mergeCell ref="A8:A11"/>
    <mergeCell ref="A12:A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2023-12-28T17:48:26Z</dcterms:created>
  <dcterms:modified xsi:type="dcterms:W3CDTF">2023-12-28T17:49:04Z</dcterms:modified>
</cp:coreProperties>
</file>