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lnweaver/Desktop/Lab/Faculty/Manuscripts/In prep/Auxin/eLife/Version of Record/To upload/Source Data/Figure 3-supplementary figure 2/"/>
    </mc:Choice>
  </mc:AlternateContent>
  <xr:revisionPtr revIDLastSave="0" documentId="13_ncr:1_{B82BC2F2-28E5-6D47-A274-B9CC1D335CE1}" xr6:coauthVersionLast="47" xr6:coauthVersionMax="47" xr10:uidLastSave="{00000000-0000-0000-0000-000000000000}"/>
  <bookViews>
    <workbookView xWindow="3500" yWindow="3120" windowWidth="25840" windowHeight="21580" xr2:uid="{02E3F1C9-069B-1949-8CF4-CE17D8807D18}"/>
  </bookViews>
  <sheets>
    <sheet name="OreR_GstE3_males" sheetId="5" r:id="rId1"/>
    <sheet name="OreR_GstD7_males" sheetId="23" r:id="rId2"/>
    <sheet name="OreR_Fad2_males" sheetId="48" r:id="rId3"/>
    <sheet name="OreR_mag_males" sheetId="25" r:id="rId4"/>
    <sheet name="OreR_GstE3_females" sheetId="26" r:id="rId5"/>
    <sheet name="OreR_GstD7_females" sheetId="27" r:id="rId6"/>
    <sheet name="OreR_Fad2_females" sheetId="46" r:id="rId7"/>
    <sheet name="OreR_mag_females" sheetId="29" r:id="rId8"/>
    <sheet name="VK_GstE3_males" sheetId="30" r:id="rId9"/>
    <sheet name="VK_GstD7_males" sheetId="31" r:id="rId10"/>
    <sheet name="VK_Fad2_males" sheetId="32" r:id="rId11"/>
    <sheet name="VK_mag_males" sheetId="33" r:id="rId12"/>
    <sheet name="VK_GstE3_females" sheetId="34" r:id="rId13"/>
    <sheet name="VK_GstD7_females" sheetId="35" r:id="rId14"/>
    <sheet name="VK_Fad2_females" sheetId="36" r:id="rId15"/>
    <sheet name="VK_mag_females" sheetId="37" r:id="rId16"/>
    <sheet name="AGES_GstE3_males" sheetId="38" r:id="rId17"/>
    <sheet name="AGES_GstD7_males" sheetId="39" r:id="rId18"/>
    <sheet name="AGES_Fad2_males" sheetId="40" r:id="rId19"/>
    <sheet name="AGES_mag_males" sheetId="41" r:id="rId20"/>
    <sheet name="AGES_GstE3_females" sheetId="42" r:id="rId21"/>
    <sheet name="AGES_GstD7_females" sheetId="43" r:id="rId22"/>
    <sheet name="AGES_Fad2_females" sheetId="44" r:id="rId23"/>
    <sheet name="AGES_mag_females" sheetId="45" r:id="rId24"/>
    <sheet name="Stats" sheetId="8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8" l="1"/>
  <c r="D50" i="48"/>
  <c r="E55" i="48" s="1"/>
  <c r="F55" i="48" s="1"/>
  <c r="F47" i="48"/>
  <c r="E47" i="48"/>
  <c r="E46" i="48"/>
  <c r="F46" i="48" s="1"/>
  <c r="F45" i="48"/>
  <c r="E45" i="48"/>
  <c r="D44" i="48"/>
  <c r="E49" i="48" s="1"/>
  <c r="F49" i="48" s="1"/>
  <c r="E43" i="48"/>
  <c r="F43" i="48" s="1"/>
  <c r="F41" i="48"/>
  <c r="G53" i="48" s="1"/>
  <c r="E41" i="48"/>
  <c r="E38" i="48"/>
  <c r="F38" i="48" s="1"/>
  <c r="D38" i="48"/>
  <c r="E39" i="48" s="1"/>
  <c r="F39" i="48" s="1"/>
  <c r="G51" i="48" s="1"/>
  <c r="D32" i="48"/>
  <c r="E33" i="48" s="1"/>
  <c r="F33" i="48" s="1"/>
  <c r="D26" i="48"/>
  <c r="E28" i="48" s="1"/>
  <c r="F28" i="48" s="1"/>
  <c r="G34" i="48" s="1"/>
  <c r="F25" i="48"/>
  <c r="E25" i="48"/>
  <c r="F22" i="48"/>
  <c r="E22" i="48"/>
  <c r="E21" i="48"/>
  <c r="F21" i="48" s="1"/>
  <c r="F20" i="48"/>
  <c r="E20" i="48"/>
  <c r="D20" i="48"/>
  <c r="E24" i="48" s="1"/>
  <c r="F24" i="48" s="1"/>
  <c r="D14" i="48"/>
  <c r="E19" i="48" s="1"/>
  <c r="F19" i="48" s="1"/>
  <c r="F11" i="48"/>
  <c r="E11" i="48"/>
  <c r="E10" i="48"/>
  <c r="F10" i="48" s="1"/>
  <c r="F9" i="48"/>
  <c r="E9" i="48"/>
  <c r="D8" i="48"/>
  <c r="E13" i="48" s="1"/>
  <c r="F13" i="48" s="1"/>
  <c r="E7" i="48"/>
  <c r="F7" i="48" s="1"/>
  <c r="F5" i="48"/>
  <c r="G17" i="48" s="1"/>
  <c r="E5" i="48"/>
  <c r="E2" i="48"/>
  <c r="F2" i="48" s="1"/>
  <c r="D2" i="48"/>
  <c r="E3" i="48" s="1"/>
  <c r="F3" i="48" s="1"/>
  <c r="G15" i="48" s="1"/>
  <c r="D50" i="46"/>
  <c r="E51" i="46" s="1"/>
  <c r="F51" i="46" s="1"/>
  <c r="F47" i="46"/>
  <c r="E47" i="46"/>
  <c r="F46" i="46"/>
  <c r="E46" i="46"/>
  <c r="E45" i="46"/>
  <c r="F45" i="46" s="1"/>
  <c r="D44" i="46"/>
  <c r="E49" i="46" s="1"/>
  <c r="F49" i="46" s="1"/>
  <c r="E43" i="46"/>
  <c r="F43" i="46" s="1"/>
  <c r="G55" i="46" s="1"/>
  <c r="E42" i="46"/>
  <c r="F42" i="46" s="1"/>
  <c r="E41" i="46"/>
  <c r="F41" i="46" s="1"/>
  <c r="G53" i="46" s="1"/>
  <c r="E38" i="46"/>
  <c r="F38" i="46" s="1"/>
  <c r="D38" i="46"/>
  <c r="E39" i="46" s="1"/>
  <c r="F39" i="46" s="1"/>
  <c r="D32" i="46"/>
  <c r="E32" i="46" s="1"/>
  <c r="F32" i="46" s="1"/>
  <c r="E31" i="46"/>
  <c r="F31" i="46" s="1"/>
  <c r="E30" i="46"/>
  <c r="F30" i="46" s="1"/>
  <c r="F29" i="46"/>
  <c r="E29" i="46"/>
  <c r="E27" i="46"/>
  <c r="F27" i="46" s="1"/>
  <c r="E26" i="46"/>
  <c r="F26" i="46" s="1"/>
  <c r="D26" i="46"/>
  <c r="E28" i="46" s="1"/>
  <c r="F28" i="46" s="1"/>
  <c r="E25" i="46"/>
  <c r="F25" i="46" s="1"/>
  <c r="F22" i="46"/>
  <c r="G34" i="46" s="1"/>
  <c r="E22" i="46"/>
  <c r="E20" i="46"/>
  <c r="F20" i="46" s="1"/>
  <c r="D20" i="46"/>
  <c r="E24" i="46" s="1"/>
  <c r="F24" i="46" s="1"/>
  <c r="G36" i="46" s="1"/>
  <c r="D14" i="46"/>
  <c r="E14" i="46" s="1"/>
  <c r="F14" i="46" s="1"/>
  <c r="F11" i="46"/>
  <c r="E11" i="46"/>
  <c r="F10" i="46"/>
  <c r="E10" i="46"/>
  <c r="E9" i="46"/>
  <c r="F9" i="46" s="1"/>
  <c r="D8" i="46"/>
  <c r="E13" i="46" s="1"/>
  <c r="F13" i="46" s="1"/>
  <c r="E7" i="46"/>
  <c r="F7" i="46" s="1"/>
  <c r="G19" i="46" s="1"/>
  <c r="E6" i="46"/>
  <c r="F6" i="46" s="1"/>
  <c r="E5" i="46"/>
  <c r="F5" i="46" s="1"/>
  <c r="G17" i="46" s="1"/>
  <c r="E2" i="46"/>
  <c r="F2" i="46" s="1"/>
  <c r="D2" i="46"/>
  <c r="E3" i="46" s="1"/>
  <c r="F3" i="46" s="1"/>
  <c r="G15" i="46" s="1"/>
  <c r="D50" i="45"/>
  <c r="E55" i="45" s="1"/>
  <c r="F55" i="45" s="1"/>
  <c r="F47" i="45"/>
  <c r="E47" i="45"/>
  <c r="F46" i="45"/>
  <c r="E46" i="45"/>
  <c r="F45" i="45"/>
  <c r="E45" i="45"/>
  <c r="D44" i="45"/>
  <c r="E49" i="45" s="1"/>
  <c r="F49" i="45" s="1"/>
  <c r="E43" i="45"/>
  <c r="F43" i="45" s="1"/>
  <c r="E42" i="45"/>
  <c r="F42" i="45" s="1"/>
  <c r="E41" i="45"/>
  <c r="F41" i="45" s="1"/>
  <c r="G53" i="45" s="1"/>
  <c r="E38" i="45"/>
  <c r="F38" i="45" s="1"/>
  <c r="D38" i="45"/>
  <c r="E39" i="45" s="1"/>
  <c r="F39" i="45" s="1"/>
  <c r="G51" i="45" s="1"/>
  <c r="D32" i="45"/>
  <c r="E35" i="45" s="1"/>
  <c r="F35" i="45" s="1"/>
  <c r="E31" i="45"/>
  <c r="F31" i="45" s="1"/>
  <c r="E30" i="45"/>
  <c r="F30" i="45" s="1"/>
  <c r="E27" i="45"/>
  <c r="F27" i="45" s="1"/>
  <c r="E26" i="45"/>
  <c r="F26" i="45" s="1"/>
  <c r="D26" i="45"/>
  <c r="E28" i="45" s="1"/>
  <c r="F28" i="45" s="1"/>
  <c r="F25" i="45"/>
  <c r="E25" i="45"/>
  <c r="F22" i="45"/>
  <c r="G34" i="45" s="1"/>
  <c r="E22" i="45"/>
  <c r="F21" i="45"/>
  <c r="G33" i="45" s="1"/>
  <c r="E21" i="45"/>
  <c r="F20" i="45"/>
  <c r="G32" i="45" s="1"/>
  <c r="E20" i="45"/>
  <c r="D20" i="45"/>
  <c r="E24" i="45" s="1"/>
  <c r="F24" i="45" s="1"/>
  <c r="E16" i="45"/>
  <c r="F16" i="45" s="1"/>
  <c r="E14" i="45"/>
  <c r="F14" i="45" s="1"/>
  <c r="D14" i="45"/>
  <c r="E19" i="45" s="1"/>
  <c r="F19" i="45" s="1"/>
  <c r="F11" i="45"/>
  <c r="E11" i="45"/>
  <c r="F10" i="45"/>
  <c r="E10" i="45"/>
  <c r="F9" i="45"/>
  <c r="E9" i="45"/>
  <c r="D8" i="45"/>
  <c r="E13" i="45" s="1"/>
  <c r="F13" i="45" s="1"/>
  <c r="E7" i="45"/>
  <c r="F7" i="45" s="1"/>
  <c r="E6" i="45"/>
  <c r="F6" i="45" s="1"/>
  <c r="E5" i="45"/>
  <c r="F5" i="45" s="1"/>
  <c r="G17" i="45" s="1"/>
  <c r="E2" i="45"/>
  <c r="F2" i="45" s="1"/>
  <c r="D2" i="45"/>
  <c r="E3" i="45" s="1"/>
  <c r="F3" i="45" s="1"/>
  <c r="G15" i="45" s="1"/>
  <c r="D50" i="44"/>
  <c r="E50" i="44" s="1"/>
  <c r="F50" i="44" s="1"/>
  <c r="D44" i="44"/>
  <c r="E49" i="44" s="1"/>
  <c r="F49" i="44" s="1"/>
  <c r="E43" i="44"/>
  <c r="F43" i="44" s="1"/>
  <c r="D38" i="44"/>
  <c r="E39" i="44" s="1"/>
  <c r="F39" i="44" s="1"/>
  <c r="D32" i="44"/>
  <c r="E32" i="44" s="1"/>
  <c r="F32" i="44" s="1"/>
  <c r="D26" i="44"/>
  <c r="E28" i="44" s="1"/>
  <c r="F28" i="44" s="1"/>
  <c r="E25" i="44"/>
  <c r="F25" i="44" s="1"/>
  <c r="E22" i="44"/>
  <c r="F22" i="44" s="1"/>
  <c r="E20" i="44"/>
  <c r="F20" i="44" s="1"/>
  <c r="D20" i="44"/>
  <c r="E24" i="44" s="1"/>
  <c r="F24" i="44" s="1"/>
  <c r="D14" i="44"/>
  <c r="E15" i="44" s="1"/>
  <c r="F15" i="44" s="1"/>
  <c r="D8" i="44"/>
  <c r="E13" i="44" s="1"/>
  <c r="F13" i="44" s="1"/>
  <c r="E2" i="44"/>
  <c r="F2" i="44" s="1"/>
  <c r="D2" i="44"/>
  <c r="E3" i="44" s="1"/>
  <c r="F3" i="44" s="1"/>
  <c r="D50" i="43"/>
  <c r="E50" i="43" s="1"/>
  <c r="F50" i="43" s="1"/>
  <c r="E48" i="43"/>
  <c r="F48" i="43" s="1"/>
  <c r="E47" i="43"/>
  <c r="F47" i="43" s="1"/>
  <c r="E46" i="43"/>
  <c r="F46" i="43" s="1"/>
  <c r="E45" i="43"/>
  <c r="F45" i="43" s="1"/>
  <c r="D44" i="43"/>
  <c r="E49" i="43" s="1"/>
  <c r="F49" i="43" s="1"/>
  <c r="E42" i="43"/>
  <c r="F42" i="43" s="1"/>
  <c r="G54" i="43" s="1"/>
  <c r="E41" i="43"/>
  <c r="F41" i="43" s="1"/>
  <c r="G53" i="43" s="1"/>
  <c r="E40" i="43"/>
  <c r="F40" i="43" s="1"/>
  <c r="G52" i="43" s="1"/>
  <c r="D38" i="43"/>
  <c r="E39" i="43" s="1"/>
  <c r="F39" i="43" s="1"/>
  <c r="D32" i="43"/>
  <c r="E32" i="43" s="1"/>
  <c r="F32" i="43" s="1"/>
  <c r="E30" i="43"/>
  <c r="F30" i="43" s="1"/>
  <c r="E29" i="43"/>
  <c r="F29" i="43" s="1"/>
  <c r="D26" i="43"/>
  <c r="E26" i="43" s="1"/>
  <c r="F26" i="43" s="1"/>
  <c r="D20" i="43"/>
  <c r="E24" i="43" s="1"/>
  <c r="F24" i="43" s="1"/>
  <c r="G36" i="43" s="1"/>
  <c r="D14" i="43"/>
  <c r="E14" i="43" s="1"/>
  <c r="F14" i="43" s="1"/>
  <c r="E12" i="43"/>
  <c r="F12" i="43" s="1"/>
  <c r="E11" i="43"/>
  <c r="F11" i="43" s="1"/>
  <c r="E10" i="43"/>
  <c r="F10" i="43" s="1"/>
  <c r="E9" i="43"/>
  <c r="F9" i="43" s="1"/>
  <c r="D8" i="43"/>
  <c r="E13" i="43" s="1"/>
  <c r="F13" i="43" s="1"/>
  <c r="E6" i="43"/>
  <c r="F6" i="43" s="1"/>
  <c r="G18" i="43" s="1"/>
  <c r="E5" i="43"/>
  <c r="F5" i="43" s="1"/>
  <c r="G17" i="43" s="1"/>
  <c r="E4" i="43"/>
  <c r="F4" i="43" s="1"/>
  <c r="G16" i="43" s="1"/>
  <c r="D2" i="43"/>
  <c r="E3" i="43" s="1"/>
  <c r="F3" i="43" s="1"/>
  <c r="G15" i="43" s="1"/>
  <c r="B66" i="8"/>
  <c r="E66" i="8"/>
  <c r="D50" i="42"/>
  <c r="E52" i="42" s="1"/>
  <c r="F52" i="42" s="1"/>
  <c r="D44" i="42"/>
  <c r="E49" i="42" s="1"/>
  <c r="F49" i="42" s="1"/>
  <c r="D38" i="42"/>
  <c r="E38" i="42" s="1"/>
  <c r="F38" i="42" s="1"/>
  <c r="D32" i="42"/>
  <c r="E35" i="42" s="1"/>
  <c r="F35" i="42" s="1"/>
  <c r="D26" i="42"/>
  <c r="E28" i="42" s="1"/>
  <c r="F28" i="42" s="1"/>
  <c r="D20" i="42"/>
  <c r="E24" i="42" s="1"/>
  <c r="F24" i="42" s="1"/>
  <c r="D14" i="42"/>
  <c r="E14" i="42" s="1"/>
  <c r="F14" i="42" s="1"/>
  <c r="D8" i="42"/>
  <c r="E13" i="42" s="1"/>
  <c r="F13" i="42" s="1"/>
  <c r="E5" i="42"/>
  <c r="F5" i="42" s="1"/>
  <c r="D2" i="42"/>
  <c r="E2" i="42" s="1"/>
  <c r="F2" i="42" s="1"/>
  <c r="E33" i="8"/>
  <c r="B33" i="8"/>
  <c r="D50" i="41"/>
  <c r="E51" i="41" s="1"/>
  <c r="F51" i="41" s="1"/>
  <c r="E47" i="41"/>
  <c r="F47" i="41" s="1"/>
  <c r="E46" i="41"/>
  <c r="F46" i="41" s="1"/>
  <c r="E45" i="41"/>
  <c r="F45" i="41" s="1"/>
  <c r="D44" i="41"/>
  <c r="E49" i="41" s="1"/>
  <c r="F49" i="41" s="1"/>
  <c r="E42" i="41"/>
  <c r="F42" i="41" s="1"/>
  <c r="D38" i="41"/>
  <c r="E38" i="41" s="1"/>
  <c r="F38" i="41" s="1"/>
  <c r="D32" i="41"/>
  <c r="E33" i="41" s="1"/>
  <c r="F33" i="41" s="1"/>
  <c r="D26" i="41"/>
  <c r="E26" i="41" s="1"/>
  <c r="F26" i="41" s="1"/>
  <c r="E25" i="41"/>
  <c r="F25" i="41" s="1"/>
  <c r="E22" i="41"/>
  <c r="F22" i="41" s="1"/>
  <c r="E21" i="41"/>
  <c r="F21" i="41" s="1"/>
  <c r="E20" i="41"/>
  <c r="F20" i="41" s="1"/>
  <c r="G32" i="41" s="1"/>
  <c r="D20" i="41"/>
  <c r="E24" i="41" s="1"/>
  <c r="F24" i="41" s="1"/>
  <c r="D14" i="41"/>
  <c r="E19" i="41" s="1"/>
  <c r="F19" i="41" s="1"/>
  <c r="E11" i="41"/>
  <c r="F11" i="41" s="1"/>
  <c r="E10" i="41"/>
  <c r="F10" i="41" s="1"/>
  <c r="E9" i="41"/>
  <c r="F9" i="41" s="1"/>
  <c r="D8" i="41"/>
  <c r="E13" i="41" s="1"/>
  <c r="F13" i="41" s="1"/>
  <c r="E6" i="41"/>
  <c r="F6" i="41" s="1"/>
  <c r="D2" i="41"/>
  <c r="E3" i="41" s="1"/>
  <c r="F3" i="41" s="1"/>
  <c r="G15" i="41" s="1"/>
  <c r="D50" i="40"/>
  <c r="E52" i="40" s="1"/>
  <c r="F52" i="40" s="1"/>
  <c r="D44" i="40"/>
  <c r="E49" i="40" s="1"/>
  <c r="F49" i="40" s="1"/>
  <c r="D38" i="40"/>
  <c r="E39" i="40" s="1"/>
  <c r="F39" i="40" s="1"/>
  <c r="D32" i="40"/>
  <c r="E33" i="40" s="1"/>
  <c r="F33" i="40" s="1"/>
  <c r="D26" i="40"/>
  <c r="E28" i="40" s="1"/>
  <c r="F28" i="40" s="1"/>
  <c r="D20" i="40"/>
  <c r="E24" i="40" s="1"/>
  <c r="F24" i="40" s="1"/>
  <c r="D14" i="40"/>
  <c r="E17" i="40" s="1"/>
  <c r="F17" i="40" s="1"/>
  <c r="D8" i="40"/>
  <c r="E13" i="40" s="1"/>
  <c r="F13" i="40" s="1"/>
  <c r="D2" i="40"/>
  <c r="E7" i="40" s="1"/>
  <c r="F7" i="40" s="1"/>
  <c r="D50" i="39"/>
  <c r="E52" i="39" s="1"/>
  <c r="F52" i="39" s="1"/>
  <c r="E48" i="39"/>
  <c r="F48" i="39" s="1"/>
  <c r="E47" i="39"/>
  <c r="F47" i="39" s="1"/>
  <c r="E46" i="39"/>
  <c r="F46" i="39" s="1"/>
  <c r="E45" i="39"/>
  <c r="F45" i="39" s="1"/>
  <c r="D44" i="39"/>
  <c r="E49" i="39" s="1"/>
  <c r="F49" i="39" s="1"/>
  <c r="E42" i="39"/>
  <c r="F42" i="39" s="1"/>
  <c r="G54" i="39" s="1"/>
  <c r="E41" i="39"/>
  <c r="F41" i="39" s="1"/>
  <c r="G53" i="39" s="1"/>
  <c r="D38" i="39"/>
  <c r="E39" i="39" s="1"/>
  <c r="F39" i="39" s="1"/>
  <c r="D32" i="39"/>
  <c r="E33" i="39" s="1"/>
  <c r="F33" i="39" s="1"/>
  <c r="E30" i="39"/>
  <c r="F30" i="39" s="1"/>
  <c r="D26" i="39"/>
  <c r="E31" i="39" s="1"/>
  <c r="F31" i="39" s="1"/>
  <c r="E25" i="39"/>
  <c r="F25" i="39" s="1"/>
  <c r="G37" i="39" s="1"/>
  <c r="E23" i="39"/>
  <c r="F23" i="39" s="1"/>
  <c r="E22" i="39"/>
  <c r="F22" i="39" s="1"/>
  <c r="E21" i="39"/>
  <c r="F21" i="39" s="1"/>
  <c r="E20" i="39"/>
  <c r="F20" i="39" s="1"/>
  <c r="D20" i="39"/>
  <c r="E24" i="39" s="1"/>
  <c r="F24" i="39" s="1"/>
  <c r="D14" i="39"/>
  <c r="E15" i="39" s="1"/>
  <c r="F15" i="39" s="1"/>
  <c r="E12" i="39"/>
  <c r="F12" i="39" s="1"/>
  <c r="E11" i="39"/>
  <c r="F11" i="39" s="1"/>
  <c r="E10" i="39"/>
  <c r="F10" i="39" s="1"/>
  <c r="E9" i="39"/>
  <c r="F9" i="39" s="1"/>
  <c r="D8" i="39"/>
  <c r="E13" i="39" s="1"/>
  <c r="F13" i="39" s="1"/>
  <c r="E6" i="39"/>
  <c r="F6" i="39" s="1"/>
  <c r="G18" i="39" s="1"/>
  <c r="E5" i="39"/>
  <c r="F5" i="39" s="1"/>
  <c r="G17" i="39" s="1"/>
  <c r="D2" i="39"/>
  <c r="E3" i="39" s="1"/>
  <c r="F3" i="39" s="1"/>
  <c r="D50" i="38"/>
  <c r="E50" i="38" s="1"/>
  <c r="F50" i="38" s="1"/>
  <c r="D44" i="38"/>
  <c r="E45" i="38" s="1"/>
  <c r="F45" i="38" s="1"/>
  <c r="D38" i="38"/>
  <c r="E39" i="38" s="1"/>
  <c r="F39" i="38" s="1"/>
  <c r="D32" i="38"/>
  <c r="E36" i="38" s="1"/>
  <c r="F36" i="38" s="1"/>
  <c r="E31" i="38"/>
  <c r="F31" i="38" s="1"/>
  <c r="D26" i="38"/>
  <c r="E29" i="38" s="1"/>
  <c r="F29" i="38" s="1"/>
  <c r="D20" i="38"/>
  <c r="E24" i="38" s="1"/>
  <c r="F24" i="38" s="1"/>
  <c r="D14" i="38"/>
  <c r="E17" i="38" s="1"/>
  <c r="F17" i="38" s="1"/>
  <c r="E13" i="38"/>
  <c r="F13" i="38" s="1"/>
  <c r="D8" i="38"/>
  <c r="E8" i="38" s="1"/>
  <c r="F8" i="38" s="1"/>
  <c r="D2" i="38"/>
  <c r="E2" i="38" s="1"/>
  <c r="F2" i="38" s="1"/>
  <c r="D50" i="37"/>
  <c r="E50" i="37" s="1"/>
  <c r="F50" i="37" s="1"/>
  <c r="E49" i="37"/>
  <c r="F49" i="37" s="1"/>
  <c r="E48" i="37"/>
  <c r="F48" i="37" s="1"/>
  <c r="E47" i="37"/>
  <c r="F47" i="37" s="1"/>
  <c r="F46" i="37"/>
  <c r="E46" i="37"/>
  <c r="E44" i="37"/>
  <c r="F44" i="37" s="1"/>
  <c r="D44" i="37"/>
  <c r="E45" i="37" s="1"/>
  <c r="F45" i="37" s="1"/>
  <c r="D38" i="37"/>
  <c r="E39" i="37" s="1"/>
  <c r="F39" i="37" s="1"/>
  <c r="G51" i="37" s="1"/>
  <c r="E37" i="37"/>
  <c r="F37" i="37" s="1"/>
  <c r="E35" i="37"/>
  <c r="F35" i="37" s="1"/>
  <c r="E34" i="37"/>
  <c r="F34" i="37" s="1"/>
  <c r="D32" i="37"/>
  <c r="E36" i="37" s="1"/>
  <c r="F36" i="37" s="1"/>
  <c r="E31" i="37"/>
  <c r="F31" i="37" s="1"/>
  <c r="E30" i="37"/>
  <c r="F30" i="37" s="1"/>
  <c r="D26" i="37"/>
  <c r="E29" i="37" s="1"/>
  <c r="F29" i="37" s="1"/>
  <c r="E22" i="37"/>
  <c r="F22" i="37" s="1"/>
  <c r="D20" i="37"/>
  <c r="E24" i="37" s="1"/>
  <c r="F24" i="37" s="1"/>
  <c r="G36" i="37" s="1"/>
  <c r="D14" i="37"/>
  <c r="E19" i="37" s="1"/>
  <c r="F19" i="37" s="1"/>
  <c r="E13" i="37"/>
  <c r="F13" i="37" s="1"/>
  <c r="E12" i="37"/>
  <c r="F12" i="37" s="1"/>
  <c r="F11" i="37"/>
  <c r="E11" i="37"/>
  <c r="E10" i="37"/>
  <c r="F10" i="37" s="1"/>
  <c r="F9" i="37"/>
  <c r="E9" i="37"/>
  <c r="F8" i="37"/>
  <c r="E8" i="37"/>
  <c r="D8" i="37"/>
  <c r="F6" i="37"/>
  <c r="E6" i="37"/>
  <c r="E5" i="37"/>
  <c r="F5" i="37" s="1"/>
  <c r="G17" i="37" s="1"/>
  <c r="E4" i="37"/>
  <c r="F4" i="37" s="1"/>
  <c r="E3" i="37"/>
  <c r="F3" i="37" s="1"/>
  <c r="G15" i="37" s="1"/>
  <c r="D2" i="37"/>
  <c r="E2" i="37" s="1"/>
  <c r="F2" i="37" s="1"/>
  <c r="G14" i="37" s="1"/>
  <c r="D50" i="36"/>
  <c r="E50" i="36" s="1"/>
  <c r="F50" i="36" s="1"/>
  <c r="D44" i="36"/>
  <c r="E45" i="36" s="1"/>
  <c r="F45" i="36" s="1"/>
  <c r="D38" i="36"/>
  <c r="E39" i="36" s="1"/>
  <c r="F39" i="36" s="1"/>
  <c r="D32" i="36"/>
  <c r="E36" i="36" s="1"/>
  <c r="F36" i="36" s="1"/>
  <c r="D26" i="36"/>
  <c r="E29" i="36" s="1"/>
  <c r="F29" i="36" s="1"/>
  <c r="D20" i="36"/>
  <c r="E24" i="36" s="1"/>
  <c r="F24" i="36" s="1"/>
  <c r="D14" i="36"/>
  <c r="E19" i="36" s="1"/>
  <c r="F19" i="36" s="1"/>
  <c r="D8" i="36"/>
  <c r="E13" i="36" s="1"/>
  <c r="F13" i="36" s="1"/>
  <c r="D2" i="36"/>
  <c r="E2" i="36" s="1"/>
  <c r="F2" i="36" s="1"/>
  <c r="E55" i="8"/>
  <c r="E44" i="8"/>
  <c r="B55" i="8"/>
  <c r="D50" i="35"/>
  <c r="E50" i="35" s="1"/>
  <c r="F50" i="35" s="1"/>
  <c r="E48" i="35"/>
  <c r="F48" i="35" s="1"/>
  <c r="E47" i="35"/>
  <c r="F47" i="35" s="1"/>
  <c r="E46" i="35"/>
  <c r="F46" i="35" s="1"/>
  <c r="F45" i="35"/>
  <c r="E45" i="35"/>
  <c r="D44" i="35"/>
  <c r="E44" i="35" s="1"/>
  <c r="F44" i="35" s="1"/>
  <c r="E43" i="35"/>
  <c r="F43" i="35" s="1"/>
  <c r="F42" i="35"/>
  <c r="E42" i="35"/>
  <c r="F41" i="35"/>
  <c r="E41" i="35"/>
  <c r="E40" i="35"/>
  <c r="F40" i="35" s="1"/>
  <c r="E38" i="35"/>
  <c r="F38" i="35" s="1"/>
  <c r="D38" i="35"/>
  <c r="E39" i="35" s="1"/>
  <c r="F39" i="35" s="1"/>
  <c r="G51" i="35" s="1"/>
  <c r="D32" i="35"/>
  <c r="E36" i="35" s="1"/>
  <c r="F36" i="35" s="1"/>
  <c r="E31" i="35"/>
  <c r="F31" i="35" s="1"/>
  <c r="E30" i="35"/>
  <c r="F30" i="35" s="1"/>
  <c r="D26" i="35"/>
  <c r="E29" i="35" s="1"/>
  <c r="F29" i="35" s="1"/>
  <c r="E25" i="35"/>
  <c r="F25" i="35" s="1"/>
  <c r="G37" i="35" s="1"/>
  <c r="D20" i="35"/>
  <c r="E24" i="35" s="1"/>
  <c r="F24" i="35" s="1"/>
  <c r="G36" i="35" s="1"/>
  <c r="D14" i="35"/>
  <c r="E19" i="35" s="1"/>
  <c r="F19" i="35" s="1"/>
  <c r="E13" i="35"/>
  <c r="F13" i="35" s="1"/>
  <c r="F12" i="35"/>
  <c r="E12" i="35"/>
  <c r="E11" i="35"/>
  <c r="F11" i="35" s="1"/>
  <c r="E10" i="35"/>
  <c r="F10" i="35" s="1"/>
  <c r="E9" i="35"/>
  <c r="F9" i="35" s="1"/>
  <c r="F8" i="35"/>
  <c r="E8" i="35"/>
  <c r="D8" i="35"/>
  <c r="E7" i="35"/>
  <c r="F7" i="35" s="1"/>
  <c r="E6" i="35"/>
  <c r="F6" i="35" s="1"/>
  <c r="G18" i="35" s="1"/>
  <c r="F5" i="35"/>
  <c r="G17" i="35" s="1"/>
  <c r="E5" i="35"/>
  <c r="E4" i="35"/>
  <c r="F4" i="35" s="1"/>
  <c r="G16" i="35" s="1"/>
  <c r="E3" i="35"/>
  <c r="F3" i="35" s="1"/>
  <c r="G15" i="35" s="1"/>
  <c r="D2" i="35"/>
  <c r="E2" i="35" s="1"/>
  <c r="F2" i="35" s="1"/>
  <c r="G14" i="35" s="1"/>
  <c r="D50" i="34"/>
  <c r="E50" i="34" s="1"/>
  <c r="F50" i="34" s="1"/>
  <c r="D44" i="34"/>
  <c r="E45" i="34" s="1"/>
  <c r="F45" i="34" s="1"/>
  <c r="D38" i="34"/>
  <c r="E39" i="34" s="1"/>
  <c r="F39" i="34" s="1"/>
  <c r="D32" i="34"/>
  <c r="E36" i="34" s="1"/>
  <c r="F36" i="34" s="1"/>
  <c r="D26" i="34"/>
  <c r="E29" i="34" s="1"/>
  <c r="F29" i="34" s="1"/>
  <c r="D20" i="34"/>
  <c r="E24" i="34" s="1"/>
  <c r="F24" i="34" s="1"/>
  <c r="D14" i="34"/>
  <c r="E19" i="34" s="1"/>
  <c r="F19" i="34" s="1"/>
  <c r="D8" i="34"/>
  <c r="E13" i="34" s="1"/>
  <c r="F13" i="34" s="1"/>
  <c r="D2" i="34"/>
  <c r="E2" i="34" s="1"/>
  <c r="F2" i="34" s="1"/>
  <c r="D50" i="33"/>
  <c r="E50" i="33" s="1"/>
  <c r="F50" i="33" s="1"/>
  <c r="E49" i="33"/>
  <c r="F49" i="33" s="1"/>
  <c r="E48" i="33"/>
  <c r="F48" i="33" s="1"/>
  <c r="F47" i="33"/>
  <c r="E47" i="33"/>
  <c r="E46" i="33"/>
  <c r="F46" i="33" s="1"/>
  <c r="E44" i="33"/>
  <c r="F44" i="33" s="1"/>
  <c r="D44" i="33"/>
  <c r="E45" i="33" s="1"/>
  <c r="F45" i="33" s="1"/>
  <c r="E42" i="33"/>
  <c r="F42" i="33" s="1"/>
  <c r="G54" i="33" s="1"/>
  <c r="E41" i="33"/>
  <c r="F41" i="33" s="1"/>
  <c r="G53" i="33" s="1"/>
  <c r="F40" i="33"/>
  <c r="E40" i="33"/>
  <c r="D38" i="33"/>
  <c r="E39" i="33" s="1"/>
  <c r="F39" i="33" s="1"/>
  <c r="D32" i="33"/>
  <c r="E36" i="33" s="1"/>
  <c r="F36" i="33" s="1"/>
  <c r="E31" i="33"/>
  <c r="F31" i="33" s="1"/>
  <c r="F30" i="33"/>
  <c r="E30" i="33"/>
  <c r="E26" i="33"/>
  <c r="F26" i="33" s="1"/>
  <c r="D26" i="33"/>
  <c r="E29" i="33" s="1"/>
  <c r="F29" i="33" s="1"/>
  <c r="E25" i="33"/>
  <c r="F25" i="33" s="1"/>
  <c r="G37" i="33" s="1"/>
  <c r="D20" i="33"/>
  <c r="E24" i="33" s="1"/>
  <c r="F24" i="33" s="1"/>
  <c r="G36" i="33" s="1"/>
  <c r="E19" i="33"/>
  <c r="F19" i="33" s="1"/>
  <c r="E18" i="33"/>
  <c r="F18" i="33" s="1"/>
  <c r="E17" i="33"/>
  <c r="F17" i="33" s="1"/>
  <c r="D14" i="33"/>
  <c r="E16" i="33" s="1"/>
  <c r="F16" i="33" s="1"/>
  <c r="E13" i="33"/>
  <c r="F13" i="33" s="1"/>
  <c r="E12" i="33"/>
  <c r="F12" i="33" s="1"/>
  <c r="E11" i="33"/>
  <c r="F11" i="33" s="1"/>
  <c r="F10" i="33"/>
  <c r="E10" i="33"/>
  <c r="E9" i="33"/>
  <c r="F9" i="33" s="1"/>
  <c r="D8" i="33"/>
  <c r="E8" i="33" s="1"/>
  <c r="F8" i="33" s="1"/>
  <c r="F6" i="33"/>
  <c r="E6" i="33"/>
  <c r="E5" i="33"/>
  <c r="F5" i="33" s="1"/>
  <c r="E4" i="33"/>
  <c r="F4" i="33" s="1"/>
  <c r="G16" i="33" s="1"/>
  <c r="F3" i="33"/>
  <c r="G15" i="33" s="1"/>
  <c r="E3" i="33"/>
  <c r="D2" i="33"/>
  <c r="E2" i="33" s="1"/>
  <c r="F2" i="33" s="1"/>
  <c r="G14" i="33" s="1"/>
  <c r="D50" i="32"/>
  <c r="E50" i="32" s="1"/>
  <c r="F50" i="32" s="1"/>
  <c r="D44" i="32"/>
  <c r="E45" i="32" s="1"/>
  <c r="F45" i="32" s="1"/>
  <c r="D38" i="32"/>
  <c r="E39" i="32" s="1"/>
  <c r="F39" i="32" s="1"/>
  <c r="D32" i="32"/>
  <c r="E36" i="32" s="1"/>
  <c r="F36" i="32" s="1"/>
  <c r="D26" i="32"/>
  <c r="E29" i="32" s="1"/>
  <c r="F29" i="32" s="1"/>
  <c r="D20" i="32"/>
  <c r="E24" i="32" s="1"/>
  <c r="F24" i="32" s="1"/>
  <c r="D14" i="32"/>
  <c r="E19" i="32" s="1"/>
  <c r="F19" i="32" s="1"/>
  <c r="E13" i="32"/>
  <c r="F13" i="32" s="1"/>
  <c r="D8" i="32"/>
  <c r="E9" i="32" s="1"/>
  <c r="F9" i="32" s="1"/>
  <c r="D2" i="32"/>
  <c r="E2" i="32" s="1"/>
  <c r="F2" i="32" s="1"/>
  <c r="D50" i="31"/>
  <c r="E50" i="31" s="1"/>
  <c r="F50" i="31" s="1"/>
  <c r="E49" i="31"/>
  <c r="F49" i="31" s="1"/>
  <c r="E48" i="31"/>
  <c r="F48" i="31" s="1"/>
  <c r="E47" i="31"/>
  <c r="F47" i="31" s="1"/>
  <c r="E46" i="31"/>
  <c r="F46" i="31" s="1"/>
  <c r="D44" i="31"/>
  <c r="E45" i="31" s="1"/>
  <c r="F45" i="31" s="1"/>
  <c r="E42" i="31"/>
  <c r="F42" i="31" s="1"/>
  <c r="G54" i="31" s="1"/>
  <c r="E41" i="31"/>
  <c r="F41" i="31" s="1"/>
  <c r="G53" i="31" s="1"/>
  <c r="E40" i="31"/>
  <c r="F40" i="31" s="1"/>
  <c r="D38" i="31"/>
  <c r="E39" i="31" s="1"/>
  <c r="F39" i="31" s="1"/>
  <c r="E37" i="31"/>
  <c r="F37" i="31" s="1"/>
  <c r="E35" i="31"/>
  <c r="F35" i="31" s="1"/>
  <c r="D32" i="31"/>
  <c r="E36" i="31" s="1"/>
  <c r="F36" i="31" s="1"/>
  <c r="E31" i="31"/>
  <c r="F31" i="31" s="1"/>
  <c r="E30" i="31"/>
  <c r="F30" i="31" s="1"/>
  <c r="D26" i="31"/>
  <c r="E29" i="31" s="1"/>
  <c r="F29" i="31" s="1"/>
  <c r="E25" i="31"/>
  <c r="F25" i="31" s="1"/>
  <c r="G37" i="31" s="1"/>
  <c r="D20" i="31"/>
  <c r="E24" i="31" s="1"/>
  <c r="F24" i="31" s="1"/>
  <c r="G36" i="31" s="1"/>
  <c r="E19" i="31"/>
  <c r="F19" i="31" s="1"/>
  <c r="E18" i="31"/>
  <c r="F18" i="31" s="1"/>
  <c r="E17" i="31"/>
  <c r="F17" i="31" s="1"/>
  <c r="E16" i="31"/>
  <c r="F16" i="31" s="1"/>
  <c r="E15" i="31"/>
  <c r="F15" i="31" s="1"/>
  <c r="E14" i="31"/>
  <c r="F14" i="31" s="1"/>
  <c r="D14" i="31"/>
  <c r="E13" i="31"/>
  <c r="F13" i="31" s="1"/>
  <c r="E12" i="31"/>
  <c r="F12" i="31" s="1"/>
  <c r="E11" i="31"/>
  <c r="F11" i="31" s="1"/>
  <c r="E10" i="31"/>
  <c r="F10" i="31" s="1"/>
  <c r="E9" i="31"/>
  <c r="F9" i="31" s="1"/>
  <c r="D8" i="31"/>
  <c r="E8" i="31" s="1"/>
  <c r="F8" i="31" s="1"/>
  <c r="E5" i="31"/>
  <c r="F5" i="31" s="1"/>
  <c r="E4" i="31"/>
  <c r="F4" i="31" s="1"/>
  <c r="E3" i="31"/>
  <c r="F3" i="31" s="1"/>
  <c r="D2" i="31"/>
  <c r="E2" i="31" s="1"/>
  <c r="F2" i="31" s="1"/>
  <c r="D50" i="30"/>
  <c r="E50" i="30" s="1"/>
  <c r="F50" i="30" s="1"/>
  <c r="D44" i="30"/>
  <c r="E45" i="30" s="1"/>
  <c r="F45" i="30" s="1"/>
  <c r="D38" i="30"/>
  <c r="E39" i="30" s="1"/>
  <c r="F39" i="30" s="1"/>
  <c r="D32" i="30"/>
  <c r="E36" i="30" s="1"/>
  <c r="F36" i="30" s="1"/>
  <c r="D26" i="30"/>
  <c r="E29" i="30" s="1"/>
  <c r="F29" i="30" s="1"/>
  <c r="D20" i="30"/>
  <c r="E24" i="30" s="1"/>
  <c r="F24" i="30" s="1"/>
  <c r="D14" i="30"/>
  <c r="E18" i="30" s="1"/>
  <c r="F18" i="30" s="1"/>
  <c r="D8" i="30"/>
  <c r="E8" i="30" s="1"/>
  <c r="F8" i="30" s="1"/>
  <c r="D2" i="30"/>
  <c r="E2" i="30" s="1"/>
  <c r="F2" i="30" s="1"/>
  <c r="D50" i="29"/>
  <c r="E50" i="29" s="1"/>
  <c r="F50" i="29" s="1"/>
  <c r="D44" i="29"/>
  <c r="E45" i="29" s="1"/>
  <c r="F45" i="29" s="1"/>
  <c r="D38" i="29"/>
  <c r="E39" i="29" s="1"/>
  <c r="F39" i="29" s="1"/>
  <c r="D32" i="29"/>
  <c r="E36" i="29" s="1"/>
  <c r="F36" i="29" s="1"/>
  <c r="D26" i="29"/>
  <c r="E29" i="29" s="1"/>
  <c r="F29" i="29" s="1"/>
  <c r="D20" i="29"/>
  <c r="E24" i="29" s="1"/>
  <c r="F24" i="29" s="1"/>
  <c r="D14" i="29"/>
  <c r="E19" i="29" s="1"/>
  <c r="F19" i="29" s="1"/>
  <c r="E13" i="29"/>
  <c r="F13" i="29" s="1"/>
  <c r="E12" i="29"/>
  <c r="F12" i="29" s="1"/>
  <c r="D8" i="29"/>
  <c r="E8" i="29" s="1"/>
  <c r="F8" i="29" s="1"/>
  <c r="E4" i="29"/>
  <c r="F4" i="29" s="1"/>
  <c r="D2" i="29"/>
  <c r="E2" i="29" s="1"/>
  <c r="F2" i="29" s="1"/>
  <c r="G14" i="29" s="1"/>
  <c r="D50" i="27"/>
  <c r="E50" i="27" s="1"/>
  <c r="F50" i="27" s="1"/>
  <c r="D44" i="27"/>
  <c r="E45" i="27" s="1"/>
  <c r="F45" i="27" s="1"/>
  <c r="D38" i="27"/>
  <c r="E39" i="27" s="1"/>
  <c r="F39" i="27" s="1"/>
  <c r="D32" i="27"/>
  <c r="E36" i="27" s="1"/>
  <c r="F36" i="27" s="1"/>
  <c r="D26" i="27"/>
  <c r="E29" i="27" s="1"/>
  <c r="F29" i="27" s="1"/>
  <c r="D20" i="27"/>
  <c r="E24" i="27" s="1"/>
  <c r="F24" i="27" s="1"/>
  <c r="D14" i="27"/>
  <c r="E19" i="27" s="1"/>
  <c r="F19" i="27" s="1"/>
  <c r="D8" i="27"/>
  <c r="E13" i="27" s="1"/>
  <c r="F13" i="27" s="1"/>
  <c r="E7" i="27"/>
  <c r="F7" i="27" s="1"/>
  <c r="G19" i="27" s="1"/>
  <c r="D2" i="27"/>
  <c r="E2" i="27" s="1"/>
  <c r="F2" i="27" s="1"/>
  <c r="B44" i="8"/>
  <c r="D50" i="26"/>
  <c r="E50" i="26" s="1"/>
  <c r="F50" i="26" s="1"/>
  <c r="D44" i="26"/>
  <c r="E45" i="26" s="1"/>
  <c r="F45" i="26" s="1"/>
  <c r="D38" i="26"/>
  <c r="E39" i="26" s="1"/>
  <c r="F39" i="26" s="1"/>
  <c r="D32" i="26"/>
  <c r="E33" i="26" s="1"/>
  <c r="F33" i="26" s="1"/>
  <c r="D26" i="26"/>
  <c r="E29" i="26" s="1"/>
  <c r="F29" i="26" s="1"/>
  <c r="D20" i="26"/>
  <c r="E25" i="26" s="1"/>
  <c r="F25" i="26" s="1"/>
  <c r="D14" i="26"/>
  <c r="E19" i="26" s="1"/>
  <c r="F19" i="26" s="1"/>
  <c r="D8" i="26"/>
  <c r="E9" i="26" s="1"/>
  <c r="F9" i="26" s="1"/>
  <c r="D2" i="26"/>
  <c r="E2" i="26" s="1"/>
  <c r="F2" i="26" s="1"/>
  <c r="K66" i="8"/>
  <c r="H66" i="8"/>
  <c r="K33" i="8"/>
  <c r="H33" i="8"/>
  <c r="K65" i="8"/>
  <c r="H65" i="8"/>
  <c r="E65" i="8"/>
  <c r="B65" i="8"/>
  <c r="K32" i="8"/>
  <c r="H32" i="8"/>
  <c r="E32" i="8"/>
  <c r="B32" i="8"/>
  <c r="L63" i="8"/>
  <c r="L64" i="8" s="1"/>
  <c r="K63" i="8"/>
  <c r="K64" i="8" s="1"/>
  <c r="I63" i="8"/>
  <c r="I64" i="8" s="1"/>
  <c r="H63" i="8"/>
  <c r="H64" i="8" s="1"/>
  <c r="F63" i="8"/>
  <c r="F64" i="8" s="1"/>
  <c r="E63" i="8"/>
  <c r="E64" i="8" s="1"/>
  <c r="C63" i="8"/>
  <c r="C64" i="8" s="1"/>
  <c r="B63" i="8"/>
  <c r="B64" i="8" s="1"/>
  <c r="L30" i="8"/>
  <c r="L31" i="8" s="1"/>
  <c r="K30" i="8"/>
  <c r="K31" i="8" s="1"/>
  <c r="I30" i="8"/>
  <c r="I31" i="8" s="1"/>
  <c r="H30" i="8"/>
  <c r="H31" i="8" s="1"/>
  <c r="F30" i="8"/>
  <c r="F31" i="8" s="1"/>
  <c r="E30" i="8"/>
  <c r="E31" i="8" s="1"/>
  <c r="C30" i="8"/>
  <c r="C31" i="8" s="1"/>
  <c r="B30" i="8"/>
  <c r="B31" i="8" s="1"/>
  <c r="L62" i="8"/>
  <c r="K62" i="8"/>
  <c r="I62" i="8"/>
  <c r="H62" i="8"/>
  <c r="F62" i="8"/>
  <c r="E62" i="8"/>
  <c r="C62" i="8"/>
  <c r="B62" i="8"/>
  <c r="L29" i="8"/>
  <c r="K29" i="8"/>
  <c r="I29" i="8"/>
  <c r="H29" i="8"/>
  <c r="F29" i="8"/>
  <c r="E29" i="8"/>
  <c r="C29" i="8"/>
  <c r="B29" i="8"/>
  <c r="K55" i="8"/>
  <c r="H55" i="8"/>
  <c r="K22" i="8"/>
  <c r="H22" i="8"/>
  <c r="E22" i="8"/>
  <c r="B22" i="8"/>
  <c r="K54" i="8"/>
  <c r="H54" i="8"/>
  <c r="E54" i="8"/>
  <c r="B54" i="8"/>
  <c r="K21" i="8"/>
  <c r="H21" i="8"/>
  <c r="E21" i="8"/>
  <c r="B21" i="8"/>
  <c r="L52" i="8"/>
  <c r="L53" i="8" s="1"/>
  <c r="K52" i="8"/>
  <c r="K53" i="8" s="1"/>
  <c r="I52" i="8"/>
  <c r="I53" i="8" s="1"/>
  <c r="H52" i="8"/>
  <c r="H53" i="8" s="1"/>
  <c r="F52" i="8"/>
  <c r="F53" i="8" s="1"/>
  <c r="E52" i="8"/>
  <c r="E53" i="8" s="1"/>
  <c r="C52" i="8"/>
  <c r="C53" i="8" s="1"/>
  <c r="B52" i="8"/>
  <c r="B53" i="8" s="1"/>
  <c r="L19" i="8"/>
  <c r="L20" i="8" s="1"/>
  <c r="K19" i="8"/>
  <c r="K20" i="8" s="1"/>
  <c r="I19" i="8"/>
  <c r="I20" i="8" s="1"/>
  <c r="H19" i="8"/>
  <c r="H20" i="8" s="1"/>
  <c r="F19" i="8"/>
  <c r="F20" i="8" s="1"/>
  <c r="E19" i="8"/>
  <c r="E20" i="8" s="1"/>
  <c r="C19" i="8"/>
  <c r="C20" i="8" s="1"/>
  <c r="B19" i="8"/>
  <c r="B20" i="8" s="1"/>
  <c r="L51" i="8"/>
  <c r="K51" i="8"/>
  <c r="I51" i="8"/>
  <c r="H51" i="8"/>
  <c r="F51" i="8"/>
  <c r="E51" i="8"/>
  <c r="C51" i="8"/>
  <c r="B51" i="8"/>
  <c r="L18" i="8"/>
  <c r="K18" i="8"/>
  <c r="I18" i="8"/>
  <c r="H18" i="8"/>
  <c r="F18" i="8"/>
  <c r="E18" i="8"/>
  <c r="C18" i="8"/>
  <c r="B18" i="8"/>
  <c r="K44" i="8"/>
  <c r="H44" i="8"/>
  <c r="K43" i="8"/>
  <c r="H43" i="8"/>
  <c r="E43" i="8"/>
  <c r="B43" i="8"/>
  <c r="L41" i="8"/>
  <c r="L42" i="8" s="1"/>
  <c r="K41" i="8"/>
  <c r="K42" i="8" s="1"/>
  <c r="I41" i="8"/>
  <c r="I42" i="8" s="1"/>
  <c r="H41" i="8"/>
  <c r="H42" i="8" s="1"/>
  <c r="F41" i="8"/>
  <c r="F42" i="8" s="1"/>
  <c r="E41" i="8"/>
  <c r="E42" i="8" s="1"/>
  <c r="C41" i="8"/>
  <c r="C42" i="8" s="1"/>
  <c r="B41" i="8"/>
  <c r="B42" i="8" s="1"/>
  <c r="L40" i="8"/>
  <c r="K40" i="8"/>
  <c r="I40" i="8"/>
  <c r="H40" i="8"/>
  <c r="F40" i="8"/>
  <c r="E40" i="8"/>
  <c r="C40" i="8"/>
  <c r="B40" i="8"/>
  <c r="D50" i="25"/>
  <c r="E52" i="25" s="1"/>
  <c r="F52" i="25" s="1"/>
  <c r="E47" i="25"/>
  <c r="F47" i="25" s="1"/>
  <c r="E46" i="25"/>
  <c r="F46" i="25" s="1"/>
  <c r="E45" i="25"/>
  <c r="F45" i="25" s="1"/>
  <c r="D44" i="25"/>
  <c r="E49" i="25" s="1"/>
  <c r="F49" i="25" s="1"/>
  <c r="E42" i="25"/>
  <c r="F42" i="25" s="1"/>
  <c r="E41" i="25"/>
  <c r="F41" i="25" s="1"/>
  <c r="G53" i="25" s="1"/>
  <c r="E40" i="25"/>
  <c r="F40" i="25" s="1"/>
  <c r="D38" i="25"/>
  <c r="E39" i="25" s="1"/>
  <c r="F39" i="25" s="1"/>
  <c r="D32" i="25"/>
  <c r="E32" i="25" s="1"/>
  <c r="F32" i="25" s="1"/>
  <c r="E30" i="25"/>
  <c r="F30" i="25" s="1"/>
  <c r="E29" i="25"/>
  <c r="F29" i="25" s="1"/>
  <c r="D26" i="25"/>
  <c r="E26" i="25" s="1"/>
  <c r="F26" i="25" s="1"/>
  <c r="D20" i="25"/>
  <c r="E24" i="25" s="1"/>
  <c r="F24" i="25" s="1"/>
  <c r="G36" i="25" s="1"/>
  <c r="D14" i="25"/>
  <c r="E16" i="25" s="1"/>
  <c r="F16" i="25" s="1"/>
  <c r="E11" i="25"/>
  <c r="F11" i="25" s="1"/>
  <c r="E10" i="25"/>
  <c r="F10" i="25" s="1"/>
  <c r="E9" i="25"/>
  <c r="F9" i="25" s="1"/>
  <c r="D8" i="25"/>
  <c r="E13" i="25" s="1"/>
  <c r="F13" i="25" s="1"/>
  <c r="E6" i="25"/>
  <c r="F6" i="25" s="1"/>
  <c r="E5" i="25"/>
  <c r="F5" i="25" s="1"/>
  <c r="G17" i="25" s="1"/>
  <c r="E4" i="25"/>
  <c r="F4" i="25" s="1"/>
  <c r="G16" i="25" s="1"/>
  <c r="D2" i="25"/>
  <c r="E2" i="25" s="1"/>
  <c r="F2" i="25" s="1"/>
  <c r="K11" i="8"/>
  <c r="K10" i="8"/>
  <c r="L8" i="8"/>
  <c r="L9" i="8" s="1"/>
  <c r="K8" i="8"/>
  <c r="K9" i="8" s="1"/>
  <c r="L7" i="8"/>
  <c r="K7" i="8"/>
  <c r="H10" i="8"/>
  <c r="I8" i="8"/>
  <c r="I9" i="8" s="1"/>
  <c r="H8" i="8"/>
  <c r="H9" i="8" s="1"/>
  <c r="I7" i="8"/>
  <c r="H7" i="8"/>
  <c r="D50" i="23"/>
  <c r="E52" i="23" s="1"/>
  <c r="F52" i="23" s="1"/>
  <c r="D44" i="23"/>
  <c r="E49" i="23" s="1"/>
  <c r="F49" i="23" s="1"/>
  <c r="D38" i="23"/>
  <c r="E39" i="23" s="1"/>
  <c r="F39" i="23" s="1"/>
  <c r="D32" i="23"/>
  <c r="E35" i="23" s="1"/>
  <c r="F35" i="23" s="1"/>
  <c r="D26" i="23"/>
  <c r="E28" i="23" s="1"/>
  <c r="F28" i="23" s="1"/>
  <c r="D20" i="23"/>
  <c r="E24" i="23" s="1"/>
  <c r="F24" i="23" s="1"/>
  <c r="D14" i="23"/>
  <c r="E16" i="23" s="1"/>
  <c r="F16" i="23" s="1"/>
  <c r="D8" i="23"/>
  <c r="E13" i="23" s="1"/>
  <c r="F13" i="23" s="1"/>
  <c r="D2" i="23"/>
  <c r="E7" i="23" s="1"/>
  <c r="F7" i="23" s="1"/>
  <c r="G19" i="23" s="1"/>
  <c r="E11" i="8"/>
  <c r="E10" i="8"/>
  <c r="F8" i="8"/>
  <c r="F9" i="8" s="1"/>
  <c r="E8" i="8"/>
  <c r="E9" i="8" s="1"/>
  <c r="F7" i="8"/>
  <c r="E7" i="8"/>
  <c r="B11" i="8"/>
  <c r="B10" i="8"/>
  <c r="B9" i="8"/>
  <c r="C8" i="8"/>
  <c r="C9" i="8" s="1"/>
  <c r="B8" i="8"/>
  <c r="C7" i="8"/>
  <c r="B7" i="8"/>
  <c r="D50" i="5"/>
  <c r="E51" i="5" s="1"/>
  <c r="F51" i="5" s="1"/>
  <c r="D44" i="5"/>
  <c r="E49" i="5" s="1"/>
  <c r="F49" i="5" s="1"/>
  <c r="D38" i="5"/>
  <c r="E39" i="5" s="1"/>
  <c r="F39" i="5" s="1"/>
  <c r="D32" i="5"/>
  <c r="E37" i="5" s="1"/>
  <c r="F37" i="5" s="1"/>
  <c r="E28" i="5"/>
  <c r="F28" i="5" s="1"/>
  <c r="E27" i="5"/>
  <c r="F27" i="5" s="1"/>
  <c r="D26" i="5"/>
  <c r="E31" i="5" s="1"/>
  <c r="F31" i="5" s="1"/>
  <c r="D20" i="5"/>
  <c r="E25" i="5" s="1"/>
  <c r="F25" i="5" s="1"/>
  <c r="D14" i="5"/>
  <c r="E14" i="5" s="1"/>
  <c r="F14" i="5" s="1"/>
  <c r="D8" i="5"/>
  <c r="E11" i="5" s="1"/>
  <c r="F11" i="5" s="1"/>
  <c r="D2" i="5"/>
  <c r="E3" i="5" s="1"/>
  <c r="F3" i="5" s="1"/>
  <c r="E50" i="48" l="1"/>
  <c r="F50" i="48" s="1"/>
  <c r="E52" i="48"/>
  <c r="F52" i="48" s="1"/>
  <c r="E14" i="48"/>
  <c r="F14" i="48" s="1"/>
  <c r="E16" i="48"/>
  <c r="F16" i="48" s="1"/>
  <c r="H19" i="48"/>
  <c r="I19" i="48" s="1"/>
  <c r="G19" i="48"/>
  <c r="H33" i="48"/>
  <c r="I33" i="48" s="1"/>
  <c r="G36" i="48"/>
  <c r="G50" i="48"/>
  <c r="H50" i="48" s="1"/>
  <c r="H55" i="48"/>
  <c r="I55" i="48" s="1"/>
  <c r="G33" i="48"/>
  <c r="G55" i="48"/>
  <c r="E4" i="48"/>
  <c r="F4" i="48" s="1"/>
  <c r="G16" i="48" s="1"/>
  <c r="E18" i="48"/>
  <c r="F18" i="48" s="1"/>
  <c r="E29" i="48"/>
  <c r="F29" i="48" s="1"/>
  <c r="E37" i="48"/>
  <c r="F37" i="48" s="1"/>
  <c r="E40" i="48"/>
  <c r="F40" i="48" s="1"/>
  <c r="G52" i="48" s="1"/>
  <c r="H52" i="48" s="1"/>
  <c r="I52" i="48" s="1"/>
  <c r="E54" i="48"/>
  <c r="F54" i="48" s="1"/>
  <c r="E15" i="48"/>
  <c r="F15" i="48" s="1"/>
  <c r="H15" i="48" s="1"/>
  <c r="I15" i="48" s="1"/>
  <c r="E17" i="48"/>
  <c r="F17" i="48" s="1"/>
  <c r="H17" i="48" s="1"/>
  <c r="E34" i="48"/>
  <c r="F34" i="48" s="1"/>
  <c r="H34" i="48" s="1"/>
  <c r="I34" i="48" s="1"/>
  <c r="E51" i="48"/>
  <c r="F51" i="48" s="1"/>
  <c r="H51" i="48" s="1"/>
  <c r="I51" i="48" s="1"/>
  <c r="E53" i="48"/>
  <c r="F53" i="48" s="1"/>
  <c r="H53" i="48" s="1"/>
  <c r="E30" i="48"/>
  <c r="F30" i="48" s="1"/>
  <c r="E6" i="48"/>
  <c r="F6" i="48" s="1"/>
  <c r="G18" i="48" s="1"/>
  <c r="E26" i="48"/>
  <c r="F26" i="48" s="1"/>
  <c r="G32" i="48" s="1"/>
  <c r="E31" i="48"/>
  <c r="F31" i="48" s="1"/>
  <c r="G37" i="48" s="1"/>
  <c r="E42" i="48"/>
  <c r="F42" i="48" s="1"/>
  <c r="E36" i="48"/>
  <c r="F36" i="48" s="1"/>
  <c r="E35" i="48"/>
  <c r="F35" i="48" s="1"/>
  <c r="E27" i="48"/>
  <c r="F27" i="48" s="1"/>
  <c r="E12" i="48"/>
  <c r="F12" i="48" s="1"/>
  <c r="E23" i="48"/>
  <c r="F23" i="48" s="1"/>
  <c r="E32" i="48"/>
  <c r="F32" i="48" s="1"/>
  <c r="E48" i="48"/>
  <c r="F48" i="48" s="1"/>
  <c r="E8" i="48"/>
  <c r="F8" i="48" s="1"/>
  <c r="G14" i="48" s="1"/>
  <c r="E44" i="48"/>
  <c r="F44" i="48" s="1"/>
  <c r="E34" i="46"/>
  <c r="F34" i="46" s="1"/>
  <c r="G32" i="46"/>
  <c r="H32" i="46"/>
  <c r="H34" i="46"/>
  <c r="I34" i="46" s="1"/>
  <c r="G37" i="46"/>
  <c r="G51" i="46"/>
  <c r="H51" i="46" s="1"/>
  <c r="I51" i="46" s="1"/>
  <c r="G50" i="46"/>
  <c r="E4" i="46"/>
  <c r="F4" i="46" s="1"/>
  <c r="G16" i="46" s="1"/>
  <c r="E18" i="46"/>
  <c r="F18" i="46" s="1"/>
  <c r="E37" i="46"/>
  <c r="F37" i="46" s="1"/>
  <c r="E40" i="46"/>
  <c r="F40" i="46" s="1"/>
  <c r="G52" i="46" s="1"/>
  <c r="E54" i="46"/>
  <c r="F54" i="46" s="1"/>
  <c r="E50" i="46"/>
  <c r="F50" i="46" s="1"/>
  <c r="E21" i="46"/>
  <c r="F21" i="46" s="1"/>
  <c r="G33" i="46" s="1"/>
  <c r="E19" i="46"/>
  <c r="F19" i="46" s="1"/>
  <c r="H19" i="46" s="1"/>
  <c r="I19" i="46" s="1"/>
  <c r="E36" i="46"/>
  <c r="F36" i="46" s="1"/>
  <c r="H36" i="46" s="1"/>
  <c r="I36" i="46" s="1"/>
  <c r="E55" i="46"/>
  <c r="F55" i="46" s="1"/>
  <c r="H55" i="46" s="1"/>
  <c r="I55" i="46" s="1"/>
  <c r="E16" i="46"/>
  <c r="F16" i="46" s="1"/>
  <c r="H16" i="46" s="1"/>
  <c r="I16" i="46" s="1"/>
  <c r="E33" i="46"/>
  <c r="F33" i="46" s="1"/>
  <c r="E35" i="46"/>
  <c r="F35" i="46" s="1"/>
  <c r="E52" i="46"/>
  <c r="F52" i="46" s="1"/>
  <c r="H52" i="46" s="1"/>
  <c r="I52" i="46" s="1"/>
  <c r="E53" i="46"/>
  <c r="F53" i="46" s="1"/>
  <c r="H53" i="46" s="1"/>
  <c r="E12" i="46"/>
  <c r="F12" i="46" s="1"/>
  <c r="G18" i="46" s="1"/>
  <c r="E23" i="46"/>
  <c r="F23" i="46" s="1"/>
  <c r="G35" i="46" s="1"/>
  <c r="E48" i="46"/>
  <c r="F48" i="46" s="1"/>
  <c r="G54" i="46" s="1"/>
  <c r="E17" i="46"/>
  <c r="F17" i="46" s="1"/>
  <c r="H17" i="46" s="1"/>
  <c r="E15" i="46"/>
  <c r="F15" i="46" s="1"/>
  <c r="H15" i="46" s="1"/>
  <c r="I15" i="46" s="1"/>
  <c r="E8" i="46"/>
  <c r="F8" i="46" s="1"/>
  <c r="G14" i="46" s="1"/>
  <c r="H14" i="46" s="1"/>
  <c r="E44" i="46"/>
  <c r="F44" i="46" s="1"/>
  <c r="E50" i="45"/>
  <c r="F50" i="45" s="1"/>
  <c r="E52" i="45"/>
  <c r="F52" i="45" s="1"/>
  <c r="H52" i="45" s="1"/>
  <c r="I52" i="45" s="1"/>
  <c r="G36" i="45"/>
  <c r="G50" i="45"/>
  <c r="H50" i="45" s="1"/>
  <c r="G14" i="45"/>
  <c r="H14" i="45" s="1"/>
  <c r="G54" i="45"/>
  <c r="G18" i="45"/>
  <c r="G37" i="45"/>
  <c r="G19" i="45"/>
  <c r="H19" i="45" s="1"/>
  <c r="I19" i="45" s="1"/>
  <c r="G55" i="45"/>
  <c r="H55" i="45" s="1"/>
  <c r="I55" i="45" s="1"/>
  <c r="E33" i="45"/>
  <c r="F33" i="45" s="1"/>
  <c r="H33" i="45" s="1"/>
  <c r="I33" i="45" s="1"/>
  <c r="E4" i="45"/>
  <c r="F4" i="45" s="1"/>
  <c r="G16" i="45" s="1"/>
  <c r="H16" i="45" s="1"/>
  <c r="I16" i="45" s="1"/>
  <c r="E18" i="45"/>
  <c r="F18" i="45" s="1"/>
  <c r="E29" i="45"/>
  <c r="F29" i="45" s="1"/>
  <c r="E37" i="45"/>
  <c r="F37" i="45" s="1"/>
  <c r="H37" i="45" s="1"/>
  <c r="I37" i="45" s="1"/>
  <c r="E40" i="45"/>
  <c r="F40" i="45" s="1"/>
  <c r="G52" i="45" s="1"/>
  <c r="E54" i="45"/>
  <c r="F54" i="45" s="1"/>
  <c r="E15" i="45"/>
  <c r="F15" i="45" s="1"/>
  <c r="H15" i="45" s="1"/>
  <c r="I15" i="45" s="1"/>
  <c r="E17" i="45"/>
  <c r="F17" i="45" s="1"/>
  <c r="H17" i="45" s="1"/>
  <c r="E34" i="45"/>
  <c r="F34" i="45" s="1"/>
  <c r="H34" i="45" s="1"/>
  <c r="I34" i="45" s="1"/>
  <c r="E51" i="45"/>
  <c r="F51" i="45" s="1"/>
  <c r="H51" i="45" s="1"/>
  <c r="I51" i="45" s="1"/>
  <c r="E53" i="45"/>
  <c r="F53" i="45" s="1"/>
  <c r="H53" i="45" s="1"/>
  <c r="E36" i="45"/>
  <c r="F36" i="45" s="1"/>
  <c r="H36" i="45" s="1"/>
  <c r="I36" i="45" s="1"/>
  <c r="E12" i="45"/>
  <c r="F12" i="45" s="1"/>
  <c r="E23" i="45"/>
  <c r="F23" i="45" s="1"/>
  <c r="G35" i="45" s="1"/>
  <c r="H35" i="45" s="1"/>
  <c r="E32" i="45"/>
  <c r="F32" i="45" s="1"/>
  <c r="H32" i="45" s="1"/>
  <c r="E48" i="45"/>
  <c r="F48" i="45" s="1"/>
  <c r="E8" i="45"/>
  <c r="F8" i="45" s="1"/>
  <c r="E44" i="45"/>
  <c r="F44" i="45" s="1"/>
  <c r="G55" i="44"/>
  <c r="E46" i="44"/>
  <c r="F46" i="44" s="1"/>
  <c r="G34" i="44"/>
  <c r="E41" i="44"/>
  <c r="F41" i="44" s="1"/>
  <c r="E21" i="44"/>
  <c r="F21" i="44" s="1"/>
  <c r="G33" i="44" s="1"/>
  <c r="E5" i="44"/>
  <c r="F5" i="44" s="1"/>
  <c r="E7" i="44"/>
  <c r="F7" i="44" s="1"/>
  <c r="G19" i="44" s="1"/>
  <c r="E38" i="44"/>
  <c r="F38" i="44" s="1"/>
  <c r="E45" i="44"/>
  <c r="F45" i="44" s="1"/>
  <c r="G51" i="44" s="1"/>
  <c r="E11" i="44"/>
  <c r="F11" i="44" s="1"/>
  <c r="E30" i="44"/>
  <c r="F30" i="44" s="1"/>
  <c r="G36" i="44" s="1"/>
  <c r="E47" i="44"/>
  <c r="F47" i="44" s="1"/>
  <c r="E10" i="44"/>
  <c r="F10" i="44" s="1"/>
  <c r="E27" i="44"/>
  <c r="F27" i="44" s="1"/>
  <c r="E9" i="44"/>
  <c r="F9" i="44" s="1"/>
  <c r="G15" i="44" s="1"/>
  <c r="H15" i="44" s="1"/>
  <c r="I15" i="44" s="1"/>
  <c r="E34" i="44"/>
  <c r="F34" i="44" s="1"/>
  <c r="H34" i="44" s="1"/>
  <c r="I34" i="44" s="1"/>
  <c r="E17" i="44"/>
  <c r="F17" i="44" s="1"/>
  <c r="E4" i="44"/>
  <c r="F4" i="44" s="1"/>
  <c r="G16" i="44" s="1"/>
  <c r="E18" i="44"/>
  <c r="F18" i="44" s="1"/>
  <c r="E29" i="44"/>
  <c r="F29" i="44" s="1"/>
  <c r="E37" i="44"/>
  <c r="F37" i="44" s="1"/>
  <c r="E40" i="44"/>
  <c r="F40" i="44" s="1"/>
  <c r="G52" i="44" s="1"/>
  <c r="E54" i="44"/>
  <c r="F54" i="44" s="1"/>
  <c r="E51" i="44"/>
  <c r="F51" i="44" s="1"/>
  <c r="E53" i="44"/>
  <c r="F53" i="44" s="1"/>
  <c r="E6" i="44"/>
  <c r="F6" i="44" s="1"/>
  <c r="E26" i="44"/>
  <c r="F26" i="44" s="1"/>
  <c r="G32" i="44" s="1"/>
  <c r="H32" i="44" s="1"/>
  <c r="E31" i="44"/>
  <c r="F31" i="44" s="1"/>
  <c r="G37" i="44" s="1"/>
  <c r="E42" i="44"/>
  <c r="F42" i="44" s="1"/>
  <c r="E19" i="44"/>
  <c r="F19" i="44" s="1"/>
  <c r="H19" i="44" s="1"/>
  <c r="I19" i="44" s="1"/>
  <c r="E36" i="44"/>
  <c r="F36" i="44" s="1"/>
  <c r="E55" i="44"/>
  <c r="F55" i="44" s="1"/>
  <c r="H55" i="44" s="1"/>
  <c r="I55" i="44" s="1"/>
  <c r="E14" i="44"/>
  <c r="F14" i="44" s="1"/>
  <c r="E16" i="44"/>
  <c r="F16" i="44" s="1"/>
  <c r="E33" i="44"/>
  <c r="F33" i="44" s="1"/>
  <c r="E35" i="44"/>
  <c r="F35" i="44" s="1"/>
  <c r="E52" i="44"/>
  <c r="F52" i="44" s="1"/>
  <c r="E12" i="44"/>
  <c r="F12" i="44" s="1"/>
  <c r="E23" i="44"/>
  <c r="F23" i="44" s="1"/>
  <c r="E48" i="44"/>
  <c r="F48" i="44" s="1"/>
  <c r="E8" i="44"/>
  <c r="F8" i="44" s="1"/>
  <c r="G14" i="44" s="1"/>
  <c r="E44" i="44"/>
  <c r="F44" i="44" s="1"/>
  <c r="G50" i="44" s="1"/>
  <c r="H50" i="44" s="1"/>
  <c r="E18" i="43"/>
  <c r="F18" i="43" s="1"/>
  <c r="H18" i="43" s="1"/>
  <c r="I18" i="43" s="1"/>
  <c r="E54" i="43"/>
  <c r="F54" i="43" s="1"/>
  <c r="E34" i="43"/>
  <c r="F34" i="43" s="1"/>
  <c r="E36" i="43"/>
  <c r="F36" i="43" s="1"/>
  <c r="H36" i="43" s="1"/>
  <c r="I36" i="43" s="1"/>
  <c r="E37" i="43"/>
  <c r="F37" i="43" s="1"/>
  <c r="H32" i="43"/>
  <c r="H14" i="43"/>
  <c r="G51" i="43"/>
  <c r="H54" i="43"/>
  <c r="I54" i="43" s="1"/>
  <c r="E25" i="43"/>
  <c r="F25" i="43" s="1"/>
  <c r="G37" i="43" s="1"/>
  <c r="E53" i="43"/>
  <c r="F53" i="43" s="1"/>
  <c r="H53" i="43" s="1"/>
  <c r="E22" i="43"/>
  <c r="F22" i="43" s="1"/>
  <c r="E55" i="43"/>
  <c r="F55" i="43" s="1"/>
  <c r="E2" i="43"/>
  <c r="F2" i="43" s="1"/>
  <c r="G14" i="43" s="1"/>
  <c r="E7" i="43"/>
  <c r="F7" i="43" s="1"/>
  <c r="G19" i="43" s="1"/>
  <c r="E16" i="43"/>
  <c r="F16" i="43" s="1"/>
  <c r="H16" i="43" s="1"/>
  <c r="I16" i="43" s="1"/>
  <c r="E27" i="43"/>
  <c r="F27" i="43" s="1"/>
  <c r="E33" i="43"/>
  <c r="F33" i="43" s="1"/>
  <c r="E35" i="43"/>
  <c r="F35" i="43" s="1"/>
  <c r="H35" i="43" s="1"/>
  <c r="E38" i="43"/>
  <c r="F38" i="43" s="1"/>
  <c r="G50" i="43" s="1"/>
  <c r="H50" i="43" s="1"/>
  <c r="E43" i="43"/>
  <c r="F43" i="43" s="1"/>
  <c r="G55" i="43" s="1"/>
  <c r="E52" i="43"/>
  <c r="F52" i="43" s="1"/>
  <c r="H52" i="43" s="1"/>
  <c r="I52" i="43" s="1"/>
  <c r="E20" i="43"/>
  <c r="F20" i="43" s="1"/>
  <c r="G32" i="43" s="1"/>
  <c r="E51" i="43"/>
  <c r="F51" i="43" s="1"/>
  <c r="E21" i="43"/>
  <c r="F21" i="43" s="1"/>
  <c r="E23" i="43"/>
  <c r="F23" i="43" s="1"/>
  <c r="G35" i="43" s="1"/>
  <c r="E15" i="43"/>
  <c r="F15" i="43" s="1"/>
  <c r="H15" i="43" s="1"/>
  <c r="I15" i="43" s="1"/>
  <c r="E31" i="43"/>
  <c r="F31" i="43" s="1"/>
  <c r="E19" i="43"/>
  <c r="F19" i="43" s="1"/>
  <c r="H19" i="43" s="1"/>
  <c r="I19" i="43" s="1"/>
  <c r="E28" i="43"/>
  <c r="F28" i="43" s="1"/>
  <c r="E17" i="43"/>
  <c r="F17" i="43" s="1"/>
  <c r="H17" i="43" s="1"/>
  <c r="E8" i="43"/>
  <c r="F8" i="43" s="1"/>
  <c r="E44" i="43"/>
  <c r="F44" i="43" s="1"/>
  <c r="E36" i="42"/>
  <c r="F36" i="42" s="1"/>
  <c r="E20" i="42"/>
  <c r="F20" i="42" s="1"/>
  <c r="E41" i="42"/>
  <c r="F41" i="42" s="1"/>
  <c r="E21" i="42"/>
  <c r="F21" i="42" s="1"/>
  <c r="E42" i="42"/>
  <c r="F42" i="42" s="1"/>
  <c r="E22" i="42"/>
  <c r="F22" i="42" s="1"/>
  <c r="G34" i="42" s="1"/>
  <c r="E6" i="42"/>
  <c r="F6" i="42" s="1"/>
  <c r="E25" i="42"/>
  <c r="F25" i="42" s="1"/>
  <c r="E45" i="42"/>
  <c r="F45" i="42" s="1"/>
  <c r="E46" i="42"/>
  <c r="F46" i="42" s="1"/>
  <c r="E9" i="42"/>
  <c r="F9" i="42" s="1"/>
  <c r="E30" i="42"/>
  <c r="F30" i="42" s="1"/>
  <c r="G36" i="42" s="1"/>
  <c r="E47" i="42"/>
  <c r="F47" i="42" s="1"/>
  <c r="E10" i="42"/>
  <c r="F10" i="42" s="1"/>
  <c r="E11" i="42"/>
  <c r="F11" i="42" s="1"/>
  <c r="G17" i="42" s="1"/>
  <c r="E34" i="42"/>
  <c r="F34" i="42" s="1"/>
  <c r="E55" i="42"/>
  <c r="F55" i="42" s="1"/>
  <c r="G32" i="42"/>
  <c r="H34" i="42"/>
  <c r="I34" i="42" s="1"/>
  <c r="E15" i="42"/>
  <c r="F15" i="42" s="1"/>
  <c r="E26" i="42"/>
  <c r="F26" i="42" s="1"/>
  <c r="E19" i="42"/>
  <c r="F19" i="42" s="1"/>
  <c r="E16" i="42"/>
  <c r="F16" i="42" s="1"/>
  <c r="E4" i="42"/>
  <c r="F4" i="42" s="1"/>
  <c r="G16" i="42" s="1"/>
  <c r="E18" i="42"/>
  <c r="F18" i="42" s="1"/>
  <c r="E29" i="42"/>
  <c r="F29" i="42" s="1"/>
  <c r="E37" i="42"/>
  <c r="F37" i="42" s="1"/>
  <c r="E40" i="42"/>
  <c r="F40" i="42" s="1"/>
  <c r="G52" i="42" s="1"/>
  <c r="H52" i="42" s="1"/>
  <c r="I52" i="42" s="1"/>
  <c r="E54" i="42"/>
  <c r="F54" i="42" s="1"/>
  <c r="E17" i="42"/>
  <c r="F17" i="42" s="1"/>
  <c r="E50" i="42"/>
  <c r="F50" i="42" s="1"/>
  <c r="E31" i="42"/>
  <c r="F31" i="42" s="1"/>
  <c r="E12" i="42"/>
  <c r="F12" i="42" s="1"/>
  <c r="E23" i="42"/>
  <c r="F23" i="42" s="1"/>
  <c r="E32" i="42"/>
  <c r="F32" i="42" s="1"/>
  <c r="E48" i="42"/>
  <c r="F48" i="42" s="1"/>
  <c r="G54" i="42" s="1"/>
  <c r="E51" i="42"/>
  <c r="F51" i="42" s="1"/>
  <c r="E7" i="42"/>
  <c r="F7" i="42" s="1"/>
  <c r="G19" i="42" s="1"/>
  <c r="E27" i="42"/>
  <c r="F27" i="42" s="1"/>
  <c r="G33" i="42" s="1"/>
  <c r="E33" i="42"/>
  <c r="F33" i="42" s="1"/>
  <c r="E43" i="42"/>
  <c r="F43" i="42" s="1"/>
  <c r="G55" i="42" s="1"/>
  <c r="E3" i="42"/>
  <c r="F3" i="42" s="1"/>
  <c r="G15" i="42" s="1"/>
  <c r="E39" i="42"/>
  <c r="F39" i="42" s="1"/>
  <c r="E53" i="42"/>
  <c r="F53" i="42" s="1"/>
  <c r="E8" i="42"/>
  <c r="F8" i="42" s="1"/>
  <c r="G14" i="42" s="1"/>
  <c r="H14" i="42" s="1"/>
  <c r="E44" i="42"/>
  <c r="F44" i="42" s="1"/>
  <c r="G50" i="42" s="1"/>
  <c r="E36" i="41"/>
  <c r="F36" i="41" s="1"/>
  <c r="E53" i="41"/>
  <c r="F53" i="41" s="1"/>
  <c r="E55" i="41"/>
  <c r="F55" i="41" s="1"/>
  <c r="E34" i="41"/>
  <c r="F34" i="41" s="1"/>
  <c r="H19" i="41"/>
  <c r="I19" i="41" s="1"/>
  <c r="H51" i="41"/>
  <c r="I51" i="41" s="1"/>
  <c r="G54" i="41"/>
  <c r="G34" i="41"/>
  <c r="H34" i="41" s="1"/>
  <c r="I34" i="41" s="1"/>
  <c r="G18" i="41"/>
  <c r="E43" i="41"/>
  <c r="F43" i="41" s="1"/>
  <c r="G55" i="41" s="1"/>
  <c r="H55" i="41" s="1"/>
  <c r="I55" i="41" s="1"/>
  <c r="E4" i="41"/>
  <c r="F4" i="41" s="1"/>
  <c r="G16" i="41" s="1"/>
  <c r="E18" i="41"/>
  <c r="F18" i="41" s="1"/>
  <c r="E29" i="41"/>
  <c r="F29" i="41" s="1"/>
  <c r="E37" i="41"/>
  <c r="F37" i="41" s="1"/>
  <c r="E40" i="41"/>
  <c r="F40" i="41" s="1"/>
  <c r="G52" i="41" s="1"/>
  <c r="E54" i="41"/>
  <c r="F54" i="41" s="1"/>
  <c r="E5" i="41"/>
  <c r="F5" i="41" s="1"/>
  <c r="G17" i="41" s="1"/>
  <c r="E14" i="41"/>
  <c r="F14" i="41" s="1"/>
  <c r="E30" i="41"/>
  <c r="F30" i="41" s="1"/>
  <c r="G36" i="41" s="1"/>
  <c r="H36" i="41" s="1"/>
  <c r="I36" i="41" s="1"/>
  <c r="E41" i="41"/>
  <c r="F41" i="41" s="1"/>
  <c r="G53" i="41" s="1"/>
  <c r="H53" i="41" s="1"/>
  <c r="E50" i="41"/>
  <c r="F50" i="41" s="1"/>
  <c r="E15" i="41"/>
  <c r="F15" i="41" s="1"/>
  <c r="H15" i="41" s="1"/>
  <c r="I15" i="41" s="1"/>
  <c r="E31" i="41"/>
  <c r="F31" i="41" s="1"/>
  <c r="G37" i="41" s="1"/>
  <c r="E2" i="41"/>
  <c r="F2" i="41" s="1"/>
  <c r="G14" i="41" s="1"/>
  <c r="E16" i="41"/>
  <c r="F16" i="41" s="1"/>
  <c r="H16" i="41" s="1"/>
  <c r="I16" i="41" s="1"/>
  <c r="E35" i="41"/>
  <c r="F35" i="41" s="1"/>
  <c r="E12" i="41"/>
  <c r="F12" i="41" s="1"/>
  <c r="E23" i="41"/>
  <c r="F23" i="41" s="1"/>
  <c r="E32" i="41"/>
  <c r="F32" i="41" s="1"/>
  <c r="H32" i="41" s="1"/>
  <c r="E48" i="41"/>
  <c r="F48" i="41" s="1"/>
  <c r="E17" i="41"/>
  <c r="F17" i="41" s="1"/>
  <c r="E7" i="41"/>
  <c r="F7" i="41" s="1"/>
  <c r="G19" i="41" s="1"/>
  <c r="E27" i="41"/>
  <c r="F27" i="41" s="1"/>
  <c r="G33" i="41" s="1"/>
  <c r="H33" i="41" s="1"/>
  <c r="I33" i="41" s="1"/>
  <c r="E52" i="41"/>
  <c r="F52" i="41" s="1"/>
  <c r="H52" i="41" s="1"/>
  <c r="I52" i="41" s="1"/>
  <c r="E28" i="41"/>
  <c r="F28" i="41" s="1"/>
  <c r="E39" i="41"/>
  <c r="F39" i="41" s="1"/>
  <c r="G51" i="41" s="1"/>
  <c r="E8" i="41"/>
  <c r="F8" i="41" s="1"/>
  <c r="E44" i="41"/>
  <c r="F44" i="41" s="1"/>
  <c r="G50" i="41" s="1"/>
  <c r="E29" i="40"/>
  <c r="F29" i="40" s="1"/>
  <c r="E30" i="40"/>
  <c r="F30" i="40" s="1"/>
  <c r="E45" i="40"/>
  <c r="F45" i="40" s="1"/>
  <c r="E46" i="40"/>
  <c r="F46" i="40" s="1"/>
  <c r="E47" i="40"/>
  <c r="F47" i="40" s="1"/>
  <c r="E31" i="40"/>
  <c r="F31" i="40" s="1"/>
  <c r="E26" i="40"/>
  <c r="F26" i="40" s="1"/>
  <c r="E41" i="40"/>
  <c r="F41" i="40" s="1"/>
  <c r="G53" i="40" s="1"/>
  <c r="E42" i="40"/>
  <c r="F42" i="40" s="1"/>
  <c r="E6" i="40"/>
  <c r="F6" i="40" s="1"/>
  <c r="E9" i="40"/>
  <c r="F9" i="40" s="1"/>
  <c r="E10" i="40"/>
  <c r="F10" i="40" s="1"/>
  <c r="E11" i="40"/>
  <c r="F11" i="40" s="1"/>
  <c r="E34" i="40"/>
  <c r="F34" i="40" s="1"/>
  <c r="E36" i="40"/>
  <c r="F36" i="40" s="1"/>
  <c r="E18" i="40"/>
  <c r="F18" i="40" s="1"/>
  <c r="E37" i="40"/>
  <c r="F37" i="40" s="1"/>
  <c r="E4" i="40"/>
  <c r="F4" i="40" s="1"/>
  <c r="E54" i="40"/>
  <c r="F54" i="40" s="1"/>
  <c r="E5" i="40"/>
  <c r="F5" i="40" s="1"/>
  <c r="E40" i="40"/>
  <c r="F40" i="40" s="1"/>
  <c r="G52" i="40" s="1"/>
  <c r="H52" i="40" s="1"/>
  <c r="I52" i="40" s="1"/>
  <c r="E55" i="40"/>
  <c r="F55" i="40" s="1"/>
  <c r="G19" i="40"/>
  <c r="G36" i="40"/>
  <c r="G51" i="40"/>
  <c r="E20" i="40"/>
  <c r="F20" i="40" s="1"/>
  <c r="E51" i="40"/>
  <c r="F51" i="40" s="1"/>
  <c r="E14" i="40"/>
  <c r="F14" i="40" s="1"/>
  <c r="E50" i="40"/>
  <c r="F50" i="40" s="1"/>
  <c r="E21" i="40"/>
  <c r="F21" i="40" s="1"/>
  <c r="G33" i="40" s="1"/>
  <c r="H33" i="40" s="1"/>
  <c r="I33" i="40" s="1"/>
  <c r="E15" i="40"/>
  <c r="F15" i="40" s="1"/>
  <c r="E25" i="40"/>
  <c r="F25" i="40" s="1"/>
  <c r="E53" i="40"/>
  <c r="F53" i="40" s="1"/>
  <c r="E19" i="40"/>
  <c r="F19" i="40" s="1"/>
  <c r="E2" i="40"/>
  <c r="F2" i="40" s="1"/>
  <c r="E27" i="40"/>
  <c r="F27" i="40" s="1"/>
  <c r="E12" i="40"/>
  <c r="F12" i="40" s="1"/>
  <c r="E23" i="40"/>
  <c r="F23" i="40" s="1"/>
  <c r="G35" i="40" s="1"/>
  <c r="E32" i="40"/>
  <c r="F32" i="40" s="1"/>
  <c r="E48" i="40"/>
  <c r="F48" i="40" s="1"/>
  <c r="G54" i="40" s="1"/>
  <c r="E22" i="40"/>
  <c r="F22" i="40" s="1"/>
  <c r="G34" i="40" s="1"/>
  <c r="E16" i="40"/>
  <c r="F16" i="40" s="1"/>
  <c r="E35" i="40"/>
  <c r="F35" i="40" s="1"/>
  <c r="E38" i="40"/>
  <c r="F38" i="40" s="1"/>
  <c r="E43" i="40"/>
  <c r="F43" i="40" s="1"/>
  <c r="G55" i="40" s="1"/>
  <c r="E3" i="40"/>
  <c r="F3" i="40" s="1"/>
  <c r="G15" i="40" s="1"/>
  <c r="E8" i="40"/>
  <c r="F8" i="40" s="1"/>
  <c r="E44" i="40"/>
  <c r="F44" i="40" s="1"/>
  <c r="E55" i="39"/>
  <c r="F55" i="39" s="1"/>
  <c r="E34" i="39"/>
  <c r="F34" i="39" s="1"/>
  <c r="E36" i="39"/>
  <c r="F36" i="39" s="1"/>
  <c r="G34" i="39"/>
  <c r="G36" i="39"/>
  <c r="G15" i="39"/>
  <c r="H15" i="39" s="1"/>
  <c r="I15" i="39" s="1"/>
  <c r="G32" i="39"/>
  <c r="G51" i="39"/>
  <c r="E17" i="39"/>
  <c r="F17" i="39" s="1"/>
  <c r="H17" i="39" s="1"/>
  <c r="E35" i="39"/>
  <c r="F35" i="39" s="1"/>
  <c r="E43" i="39"/>
  <c r="F43" i="39" s="1"/>
  <c r="G55" i="39" s="1"/>
  <c r="E4" i="39"/>
  <c r="F4" i="39" s="1"/>
  <c r="G16" i="39" s="1"/>
  <c r="E18" i="39"/>
  <c r="F18" i="39" s="1"/>
  <c r="H18" i="39" s="1"/>
  <c r="I18" i="39" s="1"/>
  <c r="E29" i="39"/>
  <c r="F29" i="39" s="1"/>
  <c r="G35" i="39" s="1"/>
  <c r="E37" i="39"/>
  <c r="F37" i="39" s="1"/>
  <c r="H37" i="39" s="1"/>
  <c r="I37" i="39" s="1"/>
  <c r="E40" i="39"/>
  <c r="F40" i="39" s="1"/>
  <c r="G52" i="39" s="1"/>
  <c r="H52" i="39" s="1"/>
  <c r="I52" i="39" s="1"/>
  <c r="E54" i="39"/>
  <c r="F54" i="39" s="1"/>
  <c r="H54" i="39" s="1"/>
  <c r="I54" i="39" s="1"/>
  <c r="E51" i="39"/>
  <c r="F51" i="39" s="1"/>
  <c r="H51" i="39" s="1"/>
  <c r="I51" i="39" s="1"/>
  <c r="E14" i="39"/>
  <c r="F14" i="39" s="1"/>
  <c r="E50" i="39"/>
  <c r="F50" i="39" s="1"/>
  <c r="E19" i="39"/>
  <c r="F19" i="39" s="1"/>
  <c r="H19" i="39" s="1"/>
  <c r="I19" i="39" s="1"/>
  <c r="E2" i="39"/>
  <c r="F2" i="39" s="1"/>
  <c r="E16" i="39"/>
  <c r="F16" i="39" s="1"/>
  <c r="E27" i="39"/>
  <c r="F27" i="39" s="1"/>
  <c r="G33" i="39" s="1"/>
  <c r="H33" i="39" s="1"/>
  <c r="I33" i="39" s="1"/>
  <c r="E32" i="39"/>
  <c r="F32" i="39" s="1"/>
  <c r="E53" i="39"/>
  <c r="F53" i="39" s="1"/>
  <c r="H53" i="39" s="1"/>
  <c r="E26" i="39"/>
  <c r="F26" i="39" s="1"/>
  <c r="E7" i="39"/>
  <c r="F7" i="39" s="1"/>
  <c r="G19" i="39" s="1"/>
  <c r="E38" i="39"/>
  <c r="F38" i="39" s="1"/>
  <c r="E28" i="39"/>
  <c r="F28" i="39" s="1"/>
  <c r="E8" i="39"/>
  <c r="F8" i="39" s="1"/>
  <c r="E44" i="39"/>
  <c r="F44" i="39" s="1"/>
  <c r="E30" i="38"/>
  <c r="F30" i="38" s="1"/>
  <c r="G14" i="38"/>
  <c r="E3" i="38"/>
  <c r="F3" i="38" s="1"/>
  <c r="E15" i="38"/>
  <c r="F15" i="38" s="1"/>
  <c r="E5" i="38"/>
  <c r="F5" i="38" s="1"/>
  <c r="E35" i="38"/>
  <c r="F35" i="38" s="1"/>
  <c r="E9" i="38"/>
  <c r="F9" i="38" s="1"/>
  <c r="E19" i="38"/>
  <c r="F19" i="38" s="1"/>
  <c r="E38" i="38"/>
  <c r="F38" i="38" s="1"/>
  <c r="E48" i="38"/>
  <c r="F48" i="38" s="1"/>
  <c r="E14" i="38"/>
  <c r="F14" i="38" s="1"/>
  <c r="H14" i="38" s="1"/>
  <c r="E46" i="38"/>
  <c r="F46" i="38" s="1"/>
  <c r="E32" i="38"/>
  <c r="F32" i="38" s="1"/>
  <c r="E47" i="38"/>
  <c r="F47" i="38" s="1"/>
  <c r="E18" i="38"/>
  <c r="F18" i="38" s="1"/>
  <c r="E10" i="38"/>
  <c r="F10" i="38" s="1"/>
  <c r="E21" i="38"/>
  <c r="F21" i="38" s="1"/>
  <c r="E40" i="38"/>
  <c r="F40" i="38" s="1"/>
  <c r="G52" i="38" s="1"/>
  <c r="E52" i="38"/>
  <c r="F52" i="38" s="1"/>
  <c r="E44" i="38"/>
  <c r="F44" i="38" s="1"/>
  <c r="G50" i="38" s="1"/>
  <c r="H50" i="38" s="1"/>
  <c r="E4" i="38"/>
  <c r="F4" i="38" s="1"/>
  <c r="E16" i="38"/>
  <c r="F16" i="38" s="1"/>
  <c r="E41" i="38"/>
  <c r="F41" i="38" s="1"/>
  <c r="E53" i="38"/>
  <c r="F53" i="38" s="1"/>
  <c r="E11" i="38"/>
  <c r="F11" i="38" s="1"/>
  <c r="E26" i="38"/>
  <c r="F26" i="38" s="1"/>
  <c r="E42" i="38"/>
  <c r="F42" i="38" s="1"/>
  <c r="E54" i="38"/>
  <c r="F54" i="38" s="1"/>
  <c r="G51" i="38"/>
  <c r="G36" i="38"/>
  <c r="H36" i="38" s="1"/>
  <c r="I36" i="38" s="1"/>
  <c r="E25" i="38"/>
  <c r="F25" i="38" s="1"/>
  <c r="G37" i="38" s="1"/>
  <c r="E33" i="38"/>
  <c r="F33" i="38" s="1"/>
  <c r="E37" i="38"/>
  <c r="F37" i="38" s="1"/>
  <c r="E20" i="38"/>
  <c r="F20" i="38" s="1"/>
  <c r="E6" i="38"/>
  <c r="F6" i="38" s="1"/>
  <c r="E27" i="38"/>
  <c r="F27" i="38" s="1"/>
  <c r="G33" i="38" s="1"/>
  <c r="E43" i="38"/>
  <c r="F43" i="38" s="1"/>
  <c r="E12" i="38"/>
  <c r="F12" i="38" s="1"/>
  <c r="E22" i="38"/>
  <c r="F22" i="38" s="1"/>
  <c r="E34" i="38"/>
  <c r="F34" i="38" s="1"/>
  <c r="E49" i="38"/>
  <c r="F49" i="38" s="1"/>
  <c r="E51" i="38"/>
  <c r="F51" i="38" s="1"/>
  <c r="E55" i="38"/>
  <c r="F55" i="38" s="1"/>
  <c r="E7" i="38"/>
  <c r="F7" i="38" s="1"/>
  <c r="G19" i="38" s="1"/>
  <c r="E28" i="38"/>
  <c r="F28" i="38" s="1"/>
  <c r="E23" i="38"/>
  <c r="F23" i="38" s="1"/>
  <c r="G35" i="38" s="1"/>
  <c r="E14" i="37"/>
  <c r="F14" i="37" s="1"/>
  <c r="E15" i="37"/>
  <c r="F15" i="37" s="1"/>
  <c r="E16" i="37"/>
  <c r="F16" i="37" s="1"/>
  <c r="H16" i="37" s="1"/>
  <c r="I16" i="37" s="1"/>
  <c r="E17" i="37"/>
  <c r="F17" i="37" s="1"/>
  <c r="H17" i="37" s="1"/>
  <c r="I17" i="37" s="1"/>
  <c r="E18" i="37"/>
  <c r="F18" i="37" s="1"/>
  <c r="E33" i="37"/>
  <c r="F33" i="37" s="1"/>
  <c r="E52" i="37"/>
  <c r="F52" i="37" s="1"/>
  <c r="E53" i="37"/>
  <c r="F53" i="37" s="1"/>
  <c r="E54" i="37"/>
  <c r="F54" i="37" s="1"/>
  <c r="H54" i="37" s="1"/>
  <c r="I54" i="37" s="1"/>
  <c r="G16" i="37"/>
  <c r="H36" i="37"/>
  <c r="I36" i="37" s="1"/>
  <c r="G18" i="37"/>
  <c r="H14" i="37"/>
  <c r="H15" i="37"/>
  <c r="I15" i="37" s="1"/>
  <c r="E40" i="37"/>
  <c r="F40" i="37" s="1"/>
  <c r="G52" i="37" s="1"/>
  <c r="E25" i="37"/>
  <c r="F25" i="37" s="1"/>
  <c r="G37" i="37" s="1"/>
  <c r="H37" i="37" s="1"/>
  <c r="I37" i="37" s="1"/>
  <c r="E41" i="37"/>
  <c r="F41" i="37" s="1"/>
  <c r="G53" i="37" s="1"/>
  <c r="H53" i="37" s="1"/>
  <c r="E20" i="37"/>
  <c r="F20" i="37" s="1"/>
  <c r="G32" i="37" s="1"/>
  <c r="E26" i="37"/>
  <c r="F26" i="37" s="1"/>
  <c r="E42" i="37"/>
  <c r="F42" i="37" s="1"/>
  <c r="G54" i="37" s="1"/>
  <c r="E21" i="37"/>
  <c r="F21" i="37" s="1"/>
  <c r="E32" i="37"/>
  <c r="F32" i="37" s="1"/>
  <c r="E27" i="37"/>
  <c r="F27" i="37" s="1"/>
  <c r="E43" i="37"/>
  <c r="F43" i="37" s="1"/>
  <c r="G55" i="37" s="1"/>
  <c r="E51" i="37"/>
  <c r="F51" i="37" s="1"/>
  <c r="H51" i="37" s="1"/>
  <c r="I51" i="37" s="1"/>
  <c r="E55" i="37"/>
  <c r="F55" i="37" s="1"/>
  <c r="H55" i="37" s="1"/>
  <c r="I55" i="37" s="1"/>
  <c r="E7" i="37"/>
  <c r="F7" i="37" s="1"/>
  <c r="G19" i="37" s="1"/>
  <c r="H19" i="37" s="1"/>
  <c r="I19" i="37" s="1"/>
  <c r="E28" i="37"/>
  <c r="F28" i="37" s="1"/>
  <c r="G34" i="37" s="1"/>
  <c r="H34" i="37" s="1"/>
  <c r="I34" i="37" s="1"/>
  <c r="E38" i="37"/>
  <c r="F38" i="37" s="1"/>
  <c r="G50" i="37" s="1"/>
  <c r="H50" i="37" s="1"/>
  <c r="E23" i="37"/>
  <c r="F23" i="37" s="1"/>
  <c r="G35" i="37" s="1"/>
  <c r="H35" i="37" s="1"/>
  <c r="E17" i="36"/>
  <c r="F17" i="36" s="1"/>
  <c r="E18" i="36"/>
  <c r="F18" i="36" s="1"/>
  <c r="G51" i="36"/>
  <c r="E46" i="36"/>
  <c r="F46" i="36" s="1"/>
  <c r="E26" i="36"/>
  <c r="F26" i="36" s="1"/>
  <c r="E31" i="36"/>
  <c r="F31" i="36" s="1"/>
  <c r="E4" i="36"/>
  <c r="F4" i="36" s="1"/>
  <c r="E8" i="36"/>
  <c r="F8" i="36" s="1"/>
  <c r="G14" i="36" s="1"/>
  <c r="E32" i="36"/>
  <c r="F32" i="36" s="1"/>
  <c r="E9" i="36"/>
  <c r="F9" i="36" s="1"/>
  <c r="E33" i="36"/>
  <c r="F33" i="36" s="1"/>
  <c r="E10" i="36"/>
  <c r="F10" i="36" s="1"/>
  <c r="E22" i="36"/>
  <c r="F22" i="36" s="1"/>
  <c r="E34" i="36"/>
  <c r="F34" i="36" s="1"/>
  <c r="E25" i="36"/>
  <c r="F25" i="36" s="1"/>
  <c r="E35" i="36"/>
  <c r="F35" i="36" s="1"/>
  <c r="E3" i="36"/>
  <c r="F3" i="36" s="1"/>
  <c r="E11" i="36"/>
  <c r="F11" i="36" s="1"/>
  <c r="E12" i="36"/>
  <c r="F12" i="36" s="1"/>
  <c r="E37" i="36"/>
  <c r="F37" i="36" s="1"/>
  <c r="E5" i="36"/>
  <c r="F5" i="36" s="1"/>
  <c r="G17" i="36" s="1"/>
  <c r="H17" i="36" s="1"/>
  <c r="E14" i="36"/>
  <c r="F14" i="36" s="1"/>
  <c r="E28" i="36"/>
  <c r="F28" i="36" s="1"/>
  <c r="E30" i="36"/>
  <c r="F30" i="36" s="1"/>
  <c r="G36" i="36" s="1"/>
  <c r="H36" i="36" s="1"/>
  <c r="I36" i="36" s="1"/>
  <c r="E7" i="36"/>
  <c r="F7" i="36" s="1"/>
  <c r="G19" i="36" s="1"/>
  <c r="H19" i="36" s="1"/>
  <c r="I19" i="36" s="1"/>
  <c r="E16" i="36"/>
  <c r="F16" i="36" s="1"/>
  <c r="E40" i="36"/>
  <c r="F40" i="36" s="1"/>
  <c r="G52" i="36" s="1"/>
  <c r="E49" i="36"/>
  <c r="F49" i="36" s="1"/>
  <c r="E52" i="36"/>
  <c r="F52" i="36" s="1"/>
  <c r="E53" i="36"/>
  <c r="F53" i="36" s="1"/>
  <c r="E54" i="36"/>
  <c r="F54" i="36" s="1"/>
  <c r="E41" i="36"/>
  <c r="F41" i="36" s="1"/>
  <c r="E20" i="36"/>
  <c r="F20" i="36" s="1"/>
  <c r="G32" i="36" s="1"/>
  <c r="H32" i="36" s="1"/>
  <c r="E47" i="36"/>
  <c r="F47" i="36" s="1"/>
  <c r="E42" i="36"/>
  <c r="F42" i="36" s="1"/>
  <c r="E21" i="36"/>
  <c r="F21" i="36" s="1"/>
  <c r="E48" i="36"/>
  <c r="F48" i="36" s="1"/>
  <c r="E6" i="36"/>
  <c r="F6" i="36" s="1"/>
  <c r="G18" i="36" s="1"/>
  <c r="E27" i="36"/>
  <c r="F27" i="36" s="1"/>
  <c r="E43" i="36"/>
  <c r="F43" i="36" s="1"/>
  <c r="G55" i="36" s="1"/>
  <c r="E51" i="36"/>
  <c r="F51" i="36" s="1"/>
  <c r="E55" i="36"/>
  <c r="F55" i="36" s="1"/>
  <c r="E38" i="36"/>
  <c r="F38" i="36" s="1"/>
  <c r="E15" i="36"/>
  <c r="F15" i="36" s="1"/>
  <c r="E23" i="36"/>
  <c r="F23" i="36" s="1"/>
  <c r="G35" i="36" s="1"/>
  <c r="E44" i="36"/>
  <c r="F44" i="36" s="1"/>
  <c r="E16" i="35"/>
  <c r="F16" i="35" s="1"/>
  <c r="E14" i="35"/>
  <c r="F14" i="35" s="1"/>
  <c r="H14" i="35" s="1"/>
  <c r="E32" i="35"/>
  <c r="F32" i="35" s="1"/>
  <c r="E33" i="35"/>
  <c r="F33" i="35" s="1"/>
  <c r="E35" i="35"/>
  <c r="F35" i="35" s="1"/>
  <c r="E37" i="35"/>
  <c r="F37" i="35" s="1"/>
  <c r="H37" i="35" s="1"/>
  <c r="I37" i="35" s="1"/>
  <c r="E52" i="35"/>
  <c r="F52" i="35" s="1"/>
  <c r="H52" i="35" s="1"/>
  <c r="I52" i="35" s="1"/>
  <c r="E53" i="35"/>
  <c r="F53" i="35" s="1"/>
  <c r="H53" i="35" s="1"/>
  <c r="E54" i="35"/>
  <c r="F54" i="35" s="1"/>
  <c r="H54" i="35" s="1"/>
  <c r="I54" i="35" s="1"/>
  <c r="G19" i="35"/>
  <c r="H19" i="35" s="1"/>
  <c r="I19" i="35" s="1"/>
  <c r="H16" i="35"/>
  <c r="I16" i="35" s="1"/>
  <c r="I14" i="35"/>
  <c r="G50" i="35"/>
  <c r="H50" i="35" s="1"/>
  <c r="G52" i="35"/>
  <c r="G53" i="35"/>
  <c r="H36" i="35"/>
  <c r="I36" i="35" s="1"/>
  <c r="G54" i="35"/>
  <c r="E20" i="35"/>
  <c r="F20" i="35" s="1"/>
  <c r="E18" i="35"/>
  <c r="F18" i="35" s="1"/>
  <c r="H18" i="35" s="1"/>
  <c r="I18" i="35" s="1"/>
  <c r="E26" i="35"/>
  <c r="F26" i="35" s="1"/>
  <c r="E21" i="35"/>
  <c r="F21" i="35" s="1"/>
  <c r="E27" i="35"/>
  <c r="F27" i="35" s="1"/>
  <c r="E17" i="35"/>
  <c r="F17" i="35" s="1"/>
  <c r="H17" i="35" s="1"/>
  <c r="E22" i="35"/>
  <c r="F22" i="35" s="1"/>
  <c r="E34" i="35"/>
  <c r="F34" i="35" s="1"/>
  <c r="E49" i="35"/>
  <c r="F49" i="35" s="1"/>
  <c r="G55" i="35" s="1"/>
  <c r="E51" i="35"/>
  <c r="F51" i="35" s="1"/>
  <c r="H51" i="35" s="1"/>
  <c r="I51" i="35" s="1"/>
  <c r="E55" i="35"/>
  <c r="F55" i="35" s="1"/>
  <c r="E28" i="35"/>
  <c r="F28" i="35" s="1"/>
  <c r="E15" i="35"/>
  <c r="F15" i="35" s="1"/>
  <c r="H15" i="35" s="1"/>
  <c r="I15" i="35" s="1"/>
  <c r="E23" i="35"/>
  <c r="F23" i="35" s="1"/>
  <c r="G35" i="35" s="1"/>
  <c r="E15" i="34"/>
  <c r="F15" i="34" s="1"/>
  <c r="E16" i="34"/>
  <c r="F16" i="34" s="1"/>
  <c r="E17" i="34"/>
  <c r="F17" i="34" s="1"/>
  <c r="E18" i="34"/>
  <c r="F18" i="34" s="1"/>
  <c r="E31" i="34"/>
  <c r="F31" i="34" s="1"/>
  <c r="G14" i="34"/>
  <c r="E8" i="34"/>
  <c r="F8" i="34" s="1"/>
  <c r="E9" i="34"/>
  <c r="F9" i="34" s="1"/>
  <c r="E10" i="34"/>
  <c r="F10" i="34" s="1"/>
  <c r="E3" i="34"/>
  <c r="F3" i="34" s="1"/>
  <c r="E5" i="34"/>
  <c r="F5" i="34" s="1"/>
  <c r="G17" i="34" s="1"/>
  <c r="H17" i="34" s="1"/>
  <c r="E32" i="34"/>
  <c r="F32" i="34" s="1"/>
  <c r="E44" i="34"/>
  <c r="F44" i="34" s="1"/>
  <c r="E33" i="34"/>
  <c r="F33" i="34" s="1"/>
  <c r="E46" i="34"/>
  <c r="F46" i="34" s="1"/>
  <c r="G52" i="34" s="1"/>
  <c r="E35" i="34"/>
  <c r="F35" i="34" s="1"/>
  <c r="E47" i="34"/>
  <c r="F47" i="34" s="1"/>
  <c r="E48" i="34"/>
  <c r="F48" i="34" s="1"/>
  <c r="E37" i="34"/>
  <c r="F37" i="34" s="1"/>
  <c r="E49" i="34"/>
  <c r="F49" i="34" s="1"/>
  <c r="E11" i="34"/>
  <c r="F11" i="34" s="1"/>
  <c r="E21" i="34"/>
  <c r="F21" i="34" s="1"/>
  <c r="G33" i="34" s="1"/>
  <c r="H33" i="34" s="1"/>
  <c r="I33" i="34" s="1"/>
  <c r="E12" i="34"/>
  <c r="F12" i="34" s="1"/>
  <c r="E25" i="34"/>
  <c r="F25" i="34" s="1"/>
  <c r="G37" i="34" s="1"/>
  <c r="E40" i="34"/>
  <c r="F40" i="34" s="1"/>
  <c r="E52" i="34"/>
  <c r="F52" i="34" s="1"/>
  <c r="E30" i="34"/>
  <c r="F30" i="34" s="1"/>
  <c r="G36" i="34" s="1"/>
  <c r="H36" i="34" s="1"/>
  <c r="I36" i="34" s="1"/>
  <c r="E41" i="34"/>
  <c r="F41" i="34" s="1"/>
  <c r="G53" i="34" s="1"/>
  <c r="E53" i="34"/>
  <c r="F53" i="34" s="1"/>
  <c r="E4" i="34"/>
  <c r="F4" i="34" s="1"/>
  <c r="E14" i="34"/>
  <c r="F14" i="34" s="1"/>
  <c r="E42" i="34"/>
  <c r="F42" i="34" s="1"/>
  <c r="G54" i="34" s="1"/>
  <c r="E54" i="34"/>
  <c r="F54" i="34" s="1"/>
  <c r="G51" i="34"/>
  <c r="G15" i="34"/>
  <c r="H15" i="34" s="1"/>
  <c r="E20" i="34"/>
  <c r="F20" i="34" s="1"/>
  <c r="E26" i="34"/>
  <c r="F26" i="34" s="1"/>
  <c r="E6" i="34"/>
  <c r="F6" i="34" s="1"/>
  <c r="E27" i="34"/>
  <c r="F27" i="34" s="1"/>
  <c r="E43" i="34"/>
  <c r="F43" i="34" s="1"/>
  <c r="E22" i="34"/>
  <c r="F22" i="34" s="1"/>
  <c r="E34" i="34"/>
  <c r="F34" i="34" s="1"/>
  <c r="E51" i="34"/>
  <c r="F51" i="34" s="1"/>
  <c r="E55" i="34"/>
  <c r="F55" i="34" s="1"/>
  <c r="E7" i="34"/>
  <c r="F7" i="34" s="1"/>
  <c r="G19" i="34" s="1"/>
  <c r="H19" i="34" s="1"/>
  <c r="I19" i="34" s="1"/>
  <c r="E28" i="34"/>
  <c r="F28" i="34" s="1"/>
  <c r="E38" i="34"/>
  <c r="F38" i="34" s="1"/>
  <c r="E23" i="34"/>
  <c r="F23" i="34" s="1"/>
  <c r="G35" i="34" s="1"/>
  <c r="E14" i="33"/>
  <c r="F14" i="33" s="1"/>
  <c r="E15" i="33"/>
  <c r="F15" i="33" s="1"/>
  <c r="E52" i="33"/>
  <c r="F52" i="33" s="1"/>
  <c r="E53" i="33"/>
  <c r="F53" i="33" s="1"/>
  <c r="H53" i="33" s="1"/>
  <c r="E54" i="33"/>
  <c r="F54" i="33" s="1"/>
  <c r="H54" i="33" s="1"/>
  <c r="I54" i="33" s="1"/>
  <c r="G17" i="33"/>
  <c r="H14" i="33"/>
  <c r="H15" i="33"/>
  <c r="I15" i="33" s="1"/>
  <c r="H36" i="33"/>
  <c r="I36" i="33" s="1"/>
  <c r="G18" i="33"/>
  <c r="H16" i="33"/>
  <c r="I16" i="33" s="1"/>
  <c r="G51" i="33"/>
  <c r="H17" i="33"/>
  <c r="H18" i="33"/>
  <c r="I18" i="33" s="1"/>
  <c r="G52" i="33"/>
  <c r="H52" i="33" s="1"/>
  <c r="I52" i="33" s="1"/>
  <c r="E35" i="33"/>
  <c r="F35" i="33" s="1"/>
  <c r="E33" i="33"/>
  <c r="F33" i="33" s="1"/>
  <c r="E37" i="33"/>
  <c r="F37" i="33" s="1"/>
  <c r="H37" i="33" s="1"/>
  <c r="I37" i="33" s="1"/>
  <c r="E20" i="33"/>
  <c r="F20" i="33" s="1"/>
  <c r="G32" i="33" s="1"/>
  <c r="E21" i="33"/>
  <c r="F21" i="33" s="1"/>
  <c r="E32" i="33"/>
  <c r="F32" i="33" s="1"/>
  <c r="H32" i="33" s="1"/>
  <c r="E27" i="33"/>
  <c r="F27" i="33" s="1"/>
  <c r="E43" i="33"/>
  <c r="F43" i="33" s="1"/>
  <c r="G55" i="33" s="1"/>
  <c r="E22" i="33"/>
  <c r="F22" i="33" s="1"/>
  <c r="G34" i="33" s="1"/>
  <c r="E34" i="33"/>
  <c r="F34" i="33" s="1"/>
  <c r="E51" i="33"/>
  <c r="F51" i="33" s="1"/>
  <c r="E55" i="33"/>
  <c r="F55" i="33" s="1"/>
  <c r="E7" i="33"/>
  <c r="F7" i="33" s="1"/>
  <c r="G19" i="33" s="1"/>
  <c r="H19" i="33" s="1"/>
  <c r="I19" i="33" s="1"/>
  <c r="E28" i="33"/>
  <c r="F28" i="33" s="1"/>
  <c r="E38" i="33"/>
  <c r="F38" i="33" s="1"/>
  <c r="G50" i="33" s="1"/>
  <c r="H50" i="33" s="1"/>
  <c r="E23" i="33"/>
  <c r="F23" i="33" s="1"/>
  <c r="G35" i="33" s="1"/>
  <c r="G51" i="32"/>
  <c r="E46" i="32"/>
  <c r="F46" i="32" s="1"/>
  <c r="E47" i="32"/>
  <c r="F47" i="32" s="1"/>
  <c r="E48" i="32"/>
  <c r="F48" i="32" s="1"/>
  <c r="E49" i="32"/>
  <c r="F49" i="32" s="1"/>
  <c r="E10" i="32"/>
  <c r="F10" i="32" s="1"/>
  <c r="E11" i="32"/>
  <c r="F11" i="32" s="1"/>
  <c r="E12" i="32"/>
  <c r="F12" i="32" s="1"/>
  <c r="E26" i="32"/>
  <c r="F26" i="32" s="1"/>
  <c r="E30" i="32"/>
  <c r="F30" i="32" s="1"/>
  <c r="G36" i="32" s="1"/>
  <c r="H36" i="32" s="1"/>
  <c r="I36" i="32" s="1"/>
  <c r="E5" i="32"/>
  <c r="F5" i="32" s="1"/>
  <c r="G17" i="32" s="1"/>
  <c r="E6" i="32"/>
  <c r="F6" i="32" s="1"/>
  <c r="G18" i="32" s="1"/>
  <c r="E14" i="32"/>
  <c r="F14" i="32" s="1"/>
  <c r="E35" i="32"/>
  <c r="F35" i="32" s="1"/>
  <c r="E4" i="32"/>
  <c r="F4" i="32" s="1"/>
  <c r="G16" i="32" s="1"/>
  <c r="E15" i="32"/>
  <c r="F15" i="32" s="1"/>
  <c r="E51" i="32"/>
  <c r="F51" i="32" s="1"/>
  <c r="H51" i="32" s="1"/>
  <c r="I51" i="32" s="1"/>
  <c r="E3" i="32"/>
  <c r="F3" i="32" s="1"/>
  <c r="G15" i="32" s="1"/>
  <c r="E16" i="32"/>
  <c r="F16" i="32" s="1"/>
  <c r="E40" i="32"/>
  <c r="F40" i="32" s="1"/>
  <c r="G52" i="32" s="1"/>
  <c r="E52" i="32"/>
  <c r="F52" i="32" s="1"/>
  <c r="E8" i="32"/>
  <c r="F8" i="32" s="1"/>
  <c r="G14" i="32" s="1"/>
  <c r="E17" i="32"/>
  <c r="F17" i="32" s="1"/>
  <c r="E41" i="32"/>
  <c r="F41" i="32" s="1"/>
  <c r="G53" i="32" s="1"/>
  <c r="E53" i="32"/>
  <c r="F53" i="32" s="1"/>
  <c r="E31" i="32"/>
  <c r="F31" i="32" s="1"/>
  <c r="E18" i="32"/>
  <c r="F18" i="32" s="1"/>
  <c r="E42" i="32"/>
  <c r="F42" i="32" s="1"/>
  <c r="G54" i="32" s="1"/>
  <c r="E54" i="32"/>
  <c r="F54" i="32" s="1"/>
  <c r="E55" i="32"/>
  <c r="F55" i="32" s="1"/>
  <c r="E25" i="32"/>
  <c r="F25" i="32" s="1"/>
  <c r="E33" i="32"/>
  <c r="F33" i="32" s="1"/>
  <c r="E37" i="32"/>
  <c r="F37" i="32" s="1"/>
  <c r="E20" i="32"/>
  <c r="F20" i="32" s="1"/>
  <c r="G32" i="32" s="1"/>
  <c r="E21" i="32"/>
  <c r="F21" i="32" s="1"/>
  <c r="E32" i="32"/>
  <c r="F32" i="32" s="1"/>
  <c r="E27" i="32"/>
  <c r="F27" i="32" s="1"/>
  <c r="E43" i="32"/>
  <c r="F43" i="32" s="1"/>
  <c r="E22" i="32"/>
  <c r="F22" i="32" s="1"/>
  <c r="E34" i="32"/>
  <c r="F34" i="32" s="1"/>
  <c r="E7" i="32"/>
  <c r="F7" i="32" s="1"/>
  <c r="G19" i="32" s="1"/>
  <c r="H19" i="32" s="1"/>
  <c r="I19" i="32" s="1"/>
  <c r="E28" i="32"/>
  <c r="F28" i="32" s="1"/>
  <c r="E38" i="32"/>
  <c r="F38" i="32" s="1"/>
  <c r="E23" i="32"/>
  <c r="F23" i="32" s="1"/>
  <c r="G35" i="32" s="1"/>
  <c r="E44" i="32"/>
  <c r="F44" i="32" s="1"/>
  <c r="E33" i="31"/>
  <c r="F33" i="31" s="1"/>
  <c r="E51" i="31"/>
  <c r="F51" i="31" s="1"/>
  <c r="E52" i="31"/>
  <c r="F52" i="31" s="1"/>
  <c r="E53" i="31"/>
  <c r="F53" i="31" s="1"/>
  <c r="H53" i="31" s="1"/>
  <c r="E54" i="31"/>
  <c r="F54" i="31" s="1"/>
  <c r="H54" i="31" s="1"/>
  <c r="I54" i="31" s="1"/>
  <c r="H36" i="31"/>
  <c r="I36" i="31" s="1"/>
  <c r="G14" i="31"/>
  <c r="H14" i="31" s="1"/>
  <c r="H51" i="31"/>
  <c r="I51" i="31" s="1"/>
  <c r="G15" i="31"/>
  <c r="H15" i="31" s="1"/>
  <c r="I15" i="31" s="1"/>
  <c r="H16" i="31"/>
  <c r="I16" i="31" s="1"/>
  <c r="H37" i="31"/>
  <c r="I37" i="31" s="1"/>
  <c r="G16" i="31"/>
  <c r="G51" i="31"/>
  <c r="G17" i="31"/>
  <c r="H17" i="31" s="1"/>
  <c r="G52" i="31"/>
  <c r="H52" i="31" s="1"/>
  <c r="I52" i="31" s="1"/>
  <c r="E21" i="31"/>
  <c r="F21" i="31" s="1"/>
  <c r="G33" i="31" s="1"/>
  <c r="H33" i="31" s="1"/>
  <c r="I33" i="31" s="1"/>
  <c r="E32" i="31"/>
  <c r="F32" i="31" s="1"/>
  <c r="E6" i="31"/>
  <c r="F6" i="31" s="1"/>
  <c r="G18" i="31" s="1"/>
  <c r="H18" i="31" s="1"/>
  <c r="I18" i="31" s="1"/>
  <c r="E27" i="31"/>
  <c r="F27" i="31" s="1"/>
  <c r="E43" i="31"/>
  <c r="F43" i="31" s="1"/>
  <c r="G55" i="31" s="1"/>
  <c r="E22" i="31"/>
  <c r="F22" i="31" s="1"/>
  <c r="E34" i="31"/>
  <c r="F34" i="31" s="1"/>
  <c r="E55" i="31"/>
  <c r="F55" i="31" s="1"/>
  <c r="H55" i="31" s="1"/>
  <c r="I55" i="31" s="1"/>
  <c r="E7" i="31"/>
  <c r="F7" i="31" s="1"/>
  <c r="G19" i="31" s="1"/>
  <c r="H19" i="31" s="1"/>
  <c r="I19" i="31" s="1"/>
  <c r="E28" i="31"/>
  <c r="F28" i="31" s="1"/>
  <c r="E38" i="31"/>
  <c r="F38" i="31" s="1"/>
  <c r="E20" i="31"/>
  <c r="F20" i="31" s="1"/>
  <c r="E26" i="31"/>
  <c r="F26" i="31" s="1"/>
  <c r="E23" i="31"/>
  <c r="F23" i="31" s="1"/>
  <c r="G35" i="31" s="1"/>
  <c r="H35" i="31" s="1"/>
  <c r="E44" i="31"/>
  <c r="F44" i="31" s="1"/>
  <c r="E13" i="30"/>
  <c r="F13" i="30" s="1"/>
  <c r="E11" i="30"/>
  <c r="F11" i="30" s="1"/>
  <c r="E12" i="30"/>
  <c r="F12" i="30" s="1"/>
  <c r="E19" i="30"/>
  <c r="F19" i="30" s="1"/>
  <c r="E46" i="30"/>
  <c r="F46" i="30" s="1"/>
  <c r="G14" i="30"/>
  <c r="E10" i="30"/>
  <c r="F10" i="30" s="1"/>
  <c r="E41" i="30"/>
  <c r="F41" i="30" s="1"/>
  <c r="G53" i="30" s="1"/>
  <c r="E42" i="30"/>
  <c r="F42" i="30" s="1"/>
  <c r="E43" i="30"/>
  <c r="F43" i="30" s="1"/>
  <c r="E26" i="30"/>
  <c r="F26" i="30" s="1"/>
  <c r="E30" i="30"/>
  <c r="F30" i="30" s="1"/>
  <c r="G36" i="30" s="1"/>
  <c r="H36" i="30" s="1"/>
  <c r="I36" i="30" s="1"/>
  <c r="E44" i="30"/>
  <c r="F44" i="30" s="1"/>
  <c r="E3" i="30"/>
  <c r="F3" i="30" s="1"/>
  <c r="E14" i="30"/>
  <c r="F14" i="30" s="1"/>
  <c r="E35" i="30"/>
  <c r="F35" i="30" s="1"/>
  <c r="E47" i="30"/>
  <c r="F47" i="30" s="1"/>
  <c r="E4" i="30"/>
  <c r="F4" i="30" s="1"/>
  <c r="E15" i="30"/>
  <c r="F15" i="30" s="1"/>
  <c r="E5" i="30"/>
  <c r="F5" i="30" s="1"/>
  <c r="G17" i="30" s="1"/>
  <c r="E16" i="30"/>
  <c r="F16" i="30" s="1"/>
  <c r="E38" i="30"/>
  <c r="F38" i="30" s="1"/>
  <c r="E48" i="30"/>
  <c r="F48" i="30" s="1"/>
  <c r="E17" i="30"/>
  <c r="F17" i="30" s="1"/>
  <c r="E31" i="30"/>
  <c r="F31" i="30" s="1"/>
  <c r="E9" i="30"/>
  <c r="F9" i="30" s="1"/>
  <c r="E40" i="30"/>
  <c r="F40" i="30" s="1"/>
  <c r="E52" i="30"/>
  <c r="F52" i="30" s="1"/>
  <c r="G51" i="30"/>
  <c r="E25" i="30"/>
  <c r="F25" i="30" s="1"/>
  <c r="E33" i="30"/>
  <c r="F33" i="30" s="1"/>
  <c r="E37" i="30"/>
  <c r="F37" i="30" s="1"/>
  <c r="E54" i="30"/>
  <c r="F54" i="30" s="1"/>
  <c r="E20" i="30"/>
  <c r="F20" i="30" s="1"/>
  <c r="G32" i="30" s="1"/>
  <c r="E21" i="30"/>
  <c r="F21" i="30" s="1"/>
  <c r="E32" i="30"/>
  <c r="F32" i="30" s="1"/>
  <c r="E53" i="30"/>
  <c r="F53" i="30" s="1"/>
  <c r="E6" i="30"/>
  <c r="F6" i="30" s="1"/>
  <c r="G18" i="30" s="1"/>
  <c r="H18" i="30" s="1"/>
  <c r="I18" i="30" s="1"/>
  <c r="E27" i="30"/>
  <c r="F27" i="30" s="1"/>
  <c r="E22" i="30"/>
  <c r="F22" i="30" s="1"/>
  <c r="E34" i="30"/>
  <c r="F34" i="30" s="1"/>
  <c r="E49" i="30"/>
  <c r="F49" i="30" s="1"/>
  <c r="E51" i="30"/>
  <c r="F51" i="30" s="1"/>
  <c r="E55" i="30"/>
  <c r="F55" i="30" s="1"/>
  <c r="E7" i="30"/>
  <c r="F7" i="30" s="1"/>
  <c r="G19" i="30" s="1"/>
  <c r="H19" i="30" s="1"/>
  <c r="I19" i="30" s="1"/>
  <c r="E28" i="30"/>
  <c r="F28" i="30" s="1"/>
  <c r="E23" i="30"/>
  <c r="F23" i="30" s="1"/>
  <c r="G35" i="30" s="1"/>
  <c r="H35" i="30" s="1"/>
  <c r="E15" i="29"/>
  <c r="F15" i="29" s="1"/>
  <c r="E25" i="29"/>
  <c r="F25" i="29" s="1"/>
  <c r="E35" i="29"/>
  <c r="F35" i="29" s="1"/>
  <c r="E9" i="29"/>
  <c r="F9" i="29" s="1"/>
  <c r="E10" i="29"/>
  <c r="F10" i="29" s="1"/>
  <c r="E11" i="29"/>
  <c r="F11" i="29" s="1"/>
  <c r="E46" i="29"/>
  <c r="F46" i="29" s="1"/>
  <c r="E30" i="29"/>
  <c r="F30" i="29" s="1"/>
  <c r="G36" i="29" s="1"/>
  <c r="H36" i="29" s="1"/>
  <c r="I36" i="29" s="1"/>
  <c r="E47" i="29"/>
  <c r="F47" i="29" s="1"/>
  <c r="E31" i="29"/>
  <c r="F31" i="29" s="1"/>
  <c r="E48" i="29"/>
  <c r="F48" i="29" s="1"/>
  <c r="E3" i="29"/>
  <c r="F3" i="29" s="1"/>
  <c r="G15" i="29" s="1"/>
  <c r="H15" i="29" s="1"/>
  <c r="I15" i="29" s="1"/>
  <c r="E14" i="29"/>
  <c r="F14" i="29" s="1"/>
  <c r="H14" i="29" s="1"/>
  <c r="E33" i="29"/>
  <c r="F33" i="29" s="1"/>
  <c r="E49" i="29"/>
  <c r="F49" i="29" s="1"/>
  <c r="E5" i="29"/>
  <c r="F5" i="29" s="1"/>
  <c r="E16" i="29"/>
  <c r="F16" i="29" s="1"/>
  <c r="E37" i="29"/>
  <c r="F37" i="29" s="1"/>
  <c r="E51" i="29"/>
  <c r="F51" i="29" s="1"/>
  <c r="H51" i="29" s="1"/>
  <c r="I51" i="29" s="1"/>
  <c r="E6" i="29"/>
  <c r="F6" i="29" s="1"/>
  <c r="E17" i="29"/>
  <c r="F17" i="29" s="1"/>
  <c r="E52" i="29"/>
  <c r="F52" i="29" s="1"/>
  <c r="E7" i="29"/>
  <c r="F7" i="29" s="1"/>
  <c r="G19" i="29" s="1"/>
  <c r="H19" i="29" s="1"/>
  <c r="I19" i="29" s="1"/>
  <c r="E18" i="29"/>
  <c r="F18" i="29" s="1"/>
  <c r="H18" i="29" s="1"/>
  <c r="I18" i="29" s="1"/>
  <c r="E40" i="29"/>
  <c r="F40" i="29" s="1"/>
  <c r="E53" i="29"/>
  <c r="F53" i="29" s="1"/>
  <c r="E41" i="29"/>
  <c r="F41" i="29" s="1"/>
  <c r="E54" i="29"/>
  <c r="F54" i="29" s="1"/>
  <c r="E42" i="29"/>
  <c r="F42" i="29" s="1"/>
  <c r="E55" i="29"/>
  <c r="F55" i="29" s="1"/>
  <c r="G51" i="29"/>
  <c r="G16" i="29"/>
  <c r="G18" i="29"/>
  <c r="E20" i="29"/>
  <c r="F20" i="29" s="1"/>
  <c r="E21" i="29"/>
  <c r="F21" i="29" s="1"/>
  <c r="E32" i="29"/>
  <c r="F32" i="29" s="1"/>
  <c r="E27" i="29"/>
  <c r="F27" i="29" s="1"/>
  <c r="E43" i="29"/>
  <c r="F43" i="29" s="1"/>
  <c r="G55" i="29" s="1"/>
  <c r="E34" i="29"/>
  <c r="F34" i="29" s="1"/>
  <c r="E26" i="29"/>
  <c r="F26" i="29" s="1"/>
  <c r="E28" i="29"/>
  <c r="F28" i="29" s="1"/>
  <c r="E38" i="29"/>
  <c r="F38" i="29" s="1"/>
  <c r="E22" i="29"/>
  <c r="F22" i="29" s="1"/>
  <c r="G34" i="29" s="1"/>
  <c r="E44" i="29"/>
  <c r="F44" i="29" s="1"/>
  <c r="E23" i="29"/>
  <c r="F23" i="29" s="1"/>
  <c r="G35" i="29" s="1"/>
  <c r="E16" i="27"/>
  <c r="F16" i="27" s="1"/>
  <c r="E17" i="27"/>
  <c r="F17" i="27" s="1"/>
  <c r="E18" i="27"/>
  <c r="F18" i="27" s="1"/>
  <c r="E40" i="27"/>
  <c r="F40" i="27" s="1"/>
  <c r="E41" i="27"/>
  <c r="F41" i="27" s="1"/>
  <c r="E8" i="27"/>
  <c r="F8" i="27" s="1"/>
  <c r="G14" i="27" s="1"/>
  <c r="E25" i="27"/>
  <c r="F25" i="27" s="1"/>
  <c r="E46" i="27"/>
  <c r="F46" i="27" s="1"/>
  <c r="E9" i="27"/>
  <c r="F9" i="27" s="1"/>
  <c r="E30" i="27"/>
  <c r="F30" i="27" s="1"/>
  <c r="G36" i="27" s="1"/>
  <c r="H36" i="27" s="1"/>
  <c r="I36" i="27" s="1"/>
  <c r="E51" i="27"/>
  <c r="F51" i="27" s="1"/>
  <c r="E10" i="27"/>
  <c r="F10" i="27" s="1"/>
  <c r="E31" i="27"/>
  <c r="F31" i="27" s="1"/>
  <c r="E11" i="27"/>
  <c r="F11" i="27" s="1"/>
  <c r="E52" i="27"/>
  <c r="F52" i="27" s="1"/>
  <c r="E3" i="27"/>
  <c r="F3" i="27" s="1"/>
  <c r="E12" i="27"/>
  <c r="F12" i="27" s="1"/>
  <c r="E33" i="27"/>
  <c r="F33" i="27" s="1"/>
  <c r="E53" i="27"/>
  <c r="F53" i="27" s="1"/>
  <c r="E4" i="27"/>
  <c r="F4" i="27" s="1"/>
  <c r="G16" i="27" s="1"/>
  <c r="H16" i="27" s="1"/>
  <c r="I16" i="27" s="1"/>
  <c r="E34" i="27"/>
  <c r="F34" i="27" s="1"/>
  <c r="E54" i="27"/>
  <c r="F54" i="27" s="1"/>
  <c r="E5" i="27"/>
  <c r="F5" i="27" s="1"/>
  <c r="G17" i="27" s="1"/>
  <c r="H17" i="27" s="1"/>
  <c r="E14" i="27"/>
  <c r="F14" i="27" s="1"/>
  <c r="E35" i="27"/>
  <c r="F35" i="27" s="1"/>
  <c r="E55" i="27"/>
  <c r="F55" i="27" s="1"/>
  <c r="E6" i="27"/>
  <c r="F6" i="27" s="1"/>
  <c r="H19" i="27"/>
  <c r="I19" i="27" s="1"/>
  <c r="G37" i="27"/>
  <c r="G51" i="27"/>
  <c r="E37" i="27"/>
  <c r="F37" i="27" s="1"/>
  <c r="H37" i="27" s="1"/>
  <c r="I37" i="27" s="1"/>
  <c r="E20" i="27"/>
  <c r="F20" i="27" s="1"/>
  <c r="G32" i="27" s="1"/>
  <c r="E47" i="27"/>
  <c r="F47" i="27" s="1"/>
  <c r="E26" i="27"/>
  <c r="F26" i="27" s="1"/>
  <c r="E42" i="27"/>
  <c r="F42" i="27" s="1"/>
  <c r="E21" i="27"/>
  <c r="F21" i="27" s="1"/>
  <c r="E32" i="27"/>
  <c r="F32" i="27" s="1"/>
  <c r="E48" i="27"/>
  <c r="F48" i="27" s="1"/>
  <c r="E27" i="27"/>
  <c r="F27" i="27" s="1"/>
  <c r="E43" i="27"/>
  <c r="F43" i="27" s="1"/>
  <c r="E49" i="27"/>
  <c r="F49" i="27" s="1"/>
  <c r="E28" i="27"/>
  <c r="F28" i="27" s="1"/>
  <c r="E38" i="27"/>
  <c r="F38" i="27" s="1"/>
  <c r="G50" i="27" s="1"/>
  <c r="H50" i="27" s="1"/>
  <c r="E15" i="27"/>
  <c r="F15" i="27" s="1"/>
  <c r="E23" i="27"/>
  <c r="F23" i="27" s="1"/>
  <c r="G35" i="27" s="1"/>
  <c r="E44" i="27"/>
  <c r="F44" i="27" s="1"/>
  <c r="E22" i="27"/>
  <c r="F22" i="27" s="1"/>
  <c r="G51" i="26"/>
  <c r="E11" i="26"/>
  <c r="F11" i="26" s="1"/>
  <c r="E34" i="26"/>
  <c r="F34" i="26" s="1"/>
  <c r="E24" i="26"/>
  <c r="F24" i="26" s="1"/>
  <c r="E3" i="26"/>
  <c r="F3" i="26" s="1"/>
  <c r="G15" i="26" s="1"/>
  <c r="E21" i="26"/>
  <c r="F21" i="26" s="1"/>
  <c r="G33" i="26" s="1"/>
  <c r="H33" i="26" s="1"/>
  <c r="I33" i="26" s="1"/>
  <c r="E36" i="26"/>
  <c r="F36" i="26" s="1"/>
  <c r="E10" i="26"/>
  <c r="F10" i="26" s="1"/>
  <c r="E12" i="26"/>
  <c r="F12" i="26" s="1"/>
  <c r="E4" i="26"/>
  <c r="F4" i="26" s="1"/>
  <c r="E6" i="26"/>
  <c r="F6" i="26" s="1"/>
  <c r="G18" i="26" s="1"/>
  <c r="E7" i="26"/>
  <c r="F7" i="26" s="1"/>
  <c r="G19" i="26" s="1"/>
  <c r="H19" i="26" s="1"/>
  <c r="I19" i="26" s="1"/>
  <c r="E20" i="26"/>
  <c r="F20" i="26" s="1"/>
  <c r="E35" i="26"/>
  <c r="F35" i="26" s="1"/>
  <c r="E8" i="26"/>
  <c r="F8" i="26" s="1"/>
  <c r="G14" i="26" s="1"/>
  <c r="E22" i="26"/>
  <c r="F22" i="26" s="1"/>
  <c r="E37" i="26"/>
  <c r="F37" i="26" s="1"/>
  <c r="E13" i="26"/>
  <c r="F13" i="26" s="1"/>
  <c r="E17" i="26"/>
  <c r="F17" i="26" s="1"/>
  <c r="E23" i="26"/>
  <c r="F23" i="26" s="1"/>
  <c r="G35" i="26" s="1"/>
  <c r="H35" i="26" s="1"/>
  <c r="E48" i="26"/>
  <c r="F48" i="26" s="1"/>
  <c r="E49" i="26"/>
  <c r="F49" i="26" s="1"/>
  <c r="E32" i="26"/>
  <c r="F32" i="26" s="1"/>
  <c r="E14" i="26"/>
  <c r="F14" i="26" s="1"/>
  <c r="E51" i="26"/>
  <c r="F51" i="26" s="1"/>
  <c r="H51" i="26" s="1"/>
  <c r="I51" i="26" s="1"/>
  <c r="E40" i="26"/>
  <c r="F40" i="26" s="1"/>
  <c r="E52" i="26"/>
  <c r="F52" i="26" s="1"/>
  <c r="E46" i="26"/>
  <c r="F46" i="26" s="1"/>
  <c r="E30" i="26"/>
  <c r="F30" i="26" s="1"/>
  <c r="E16" i="26"/>
  <c r="F16" i="26" s="1"/>
  <c r="E31" i="26"/>
  <c r="F31" i="26" s="1"/>
  <c r="G37" i="26" s="1"/>
  <c r="E41" i="26"/>
  <c r="F41" i="26" s="1"/>
  <c r="E54" i="26"/>
  <c r="F54" i="26" s="1"/>
  <c r="E47" i="26"/>
  <c r="F47" i="26" s="1"/>
  <c r="E5" i="26"/>
  <c r="F5" i="26" s="1"/>
  <c r="G17" i="26" s="1"/>
  <c r="H17" i="26" s="1"/>
  <c r="E18" i="26"/>
  <c r="F18" i="26" s="1"/>
  <c r="E26" i="26"/>
  <c r="F26" i="26" s="1"/>
  <c r="E42" i="26"/>
  <c r="F42" i="26" s="1"/>
  <c r="E53" i="26"/>
  <c r="F53" i="26" s="1"/>
  <c r="E27" i="26"/>
  <c r="F27" i="26" s="1"/>
  <c r="E43" i="26"/>
  <c r="F43" i="26" s="1"/>
  <c r="E55" i="26"/>
  <c r="F55" i="26" s="1"/>
  <c r="E28" i="26"/>
  <c r="F28" i="26" s="1"/>
  <c r="G34" i="26" s="1"/>
  <c r="H34" i="26" s="1"/>
  <c r="I34" i="26" s="1"/>
  <c r="E38" i="26"/>
  <c r="F38" i="26" s="1"/>
  <c r="E15" i="26"/>
  <c r="F15" i="26" s="1"/>
  <c r="E44" i="26"/>
  <c r="F44" i="26" s="1"/>
  <c r="E18" i="25"/>
  <c r="F18" i="25" s="1"/>
  <c r="E37" i="25"/>
  <c r="F37" i="25" s="1"/>
  <c r="E34" i="25"/>
  <c r="F34" i="25" s="1"/>
  <c r="E36" i="25"/>
  <c r="F36" i="25" s="1"/>
  <c r="H36" i="25" s="1"/>
  <c r="I36" i="25" s="1"/>
  <c r="E54" i="25"/>
  <c r="F54" i="25" s="1"/>
  <c r="E55" i="25"/>
  <c r="F55" i="25" s="1"/>
  <c r="H55" i="25" s="1"/>
  <c r="I55" i="25" s="1"/>
  <c r="H52" i="25"/>
  <c r="I52" i="25" s="1"/>
  <c r="H16" i="25"/>
  <c r="I16" i="25" s="1"/>
  <c r="G51" i="25"/>
  <c r="G52" i="25"/>
  <c r="E51" i="25"/>
  <c r="F51" i="25" s="1"/>
  <c r="H51" i="25" s="1"/>
  <c r="I51" i="25" s="1"/>
  <c r="E53" i="25"/>
  <c r="F53" i="25" s="1"/>
  <c r="H53" i="25" s="1"/>
  <c r="E15" i="25"/>
  <c r="F15" i="25" s="1"/>
  <c r="H15" i="25" s="1"/>
  <c r="I15" i="25" s="1"/>
  <c r="E17" i="25"/>
  <c r="F17" i="25" s="1"/>
  <c r="H17" i="25" s="1"/>
  <c r="E20" i="25"/>
  <c r="F20" i="25" s="1"/>
  <c r="G32" i="25" s="1"/>
  <c r="H32" i="25" s="1"/>
  <c r="E50" i="25"/>
  <c r="F50" i="25" s="1"/>
  <c r="E21" i="25"/>
  <c r="F21" i="25" s="1"/>
  <c r="E33" i="25"/>
  <c r="F33" i="25" s="1"/>
  <c r="E35" i="25"/>
  <c r="F35" i="25" s="1"/>
  <c r="E38" i="25"/>
  <c r="F38" i="25" s="1"/>
  <c r="E12" i="25"/>
  <c r="F12" i="25" s="1"/>
  <c r="G18" i="25" s="1"/>
  <c r="H18" i="25" s="1"/>
  <c r="I18" i="25" s="1"/>
  <c r="E23" i="25"/>
  <c r="F23" i="25" s="1"/>
  <c r="G35" i="25" s="1"/>
  <c r="E48" i="25"/>
  <c r="F48" i="25" s="1"/>
  <c r="G54" i="25" s="1"/>
  <c r="E31" i="25"/>
  <c r="F31" i="25" s="1"/>
  <c r="E7" i="25"/>
  <c r="F7" i="25" s="1"/>
  <c r="G19" i="25" s="1"/>
  <c r="E27" i="25"/>
  <c r="F27" i="25" s="1"/>
  <c r="E43" i="25"/>
  <c r="F43" i="25" s="1"/>
  <c r="G55" i="25" s="1"/>
  <c r="E3" i="25"/>
  <c r="F3" i="25" s="1"/>
  <c r="G15" i="25" s="1"/>
  <c r="E28" i="25"/>
  <c r="F28" i="25" s="1"/>
  <c r="E25" i="25"/>
  <c r="F25" i="25" s="1"/>
  <c r="E14" i="25"/>
  <c r="F14" i="25" s="1"/>
  <c r="E19" i="25"/>
  <c r="F19" i="25" s="1"/>
  <c r="E22" i="25"/>
  <c r="F22" i="25" s="1"/>
  <c r="G34" i="25" s="1"/>
  <c r="E8" i="25"/>
  <c r="F8" i="25" s="1"/>
  <c r="G14" i="25" s="1"/>
  <c r="E44" i="25"/>
  <c r="F44" i="25" s="1"/>
  <c r="E42" i="23"/>
  <c r="F42" i="23" s="1"/>
  <c r="E10" i="23"/>
  <c r="F10" i="23" s="1"/>
  <c r="E25" i="23"/>
  <c r="F25" i="23" s="1"/>
  <c r="E11" i="23"/>
  <c r="F11" i="23" s="1"/>
  <c r="E34" i="23"/>
  <c r="F34" i="23" s="1"/>
  <c r="E12" i="23"/>
  <c r="F12" i="23" s="1"/>
  <c r="E36" i="23"/>
  <c r="F36" i="23" s="1"/>
  <c r="E20" i="23"/>
  <c r="F20" i="23" s="1"/>
  <c r="E6" i="23"/>
  <c r="F6" i="23" s="1"/>
  <c r="G18" i="23" s="1"/>
  <c r="E30" i="23"/>
  <c r="F30" i="23" s="1"/>
  <c r="G36" i="23" s="1"/>
  <c r="E21" i="23"/>
  <c r="F21" i="23" s="1"/>
  <c r="E5" i="23"/>
  <c r="F5" i="23" s="1"/>
  <c r="E9" i="23"/>
  <c r="F9" i="23" s="1"/>
  <c r="E22" i="23"/>
  <c r="F22" i="23" s="1"/>
  <c r="G34" i="23" s="1"/>
  <c r="E45" i="23"/>
  <c r="F45" i="23" s="1"/>
  <c r="G51" i="23" s="1"/>
  <c r="E46" i="23"/>
  <c r="F46" i="23" s="1"/>
  <c r="E47" i="23"/>
  <c r="F47" i="23" s="1"/>
  <c r="E41" i="23"/>
  <c r="F41" i="23" s="1"/>
  <c r="G53" i="23" s="1"/>
  <c r="E48" i="23"/>
  <c r="F48" i="23" s="1"/>
  <c r="E51" i="23"/>
  <c r="F51" i="23" s="1"/>
  <c r="E19" i="23"/>
  <c r="F19" i="23" s="1"/>
  <c r="H19" i="23" s="1"/>
  <c r="I19" i="23" s="1"/>
  <c r="E33" i="23"/>
  <c r="F33" i="23" s="1"/>
  <c r="E4" i="23"/>
  <c r="F4" i="23" s="1"/>
  <c r="G16" i="23" s="1"/>
  <c r="H16" i="23" s="1"/>
  <c r="I16" i="23" s="1"/>
  <c r="E18" i="23"/>
  <c r="F18" i="23" s="1"/>
  <c r="E29" i="23"/>
  <c r="F29" i="23" s="1"/>
  <c r="E37" i="23"/>
  <c r="F37" i="23" s="1"/>
  <c r="E40" i="23"/>
  <c r="F40" i="23" s="1"/>
  <c r="G52" i="23" s="1"/>
  <c r="H52" i="23" s="1"/>
  <c r="I52" i="23" s="1"/>
  <c r="E54" i="23"/>
  <c r="F54" i="23" s="1"/>
  <c r="E15" i="23"/>
  <c r="F15" i="23" s="1"/>
  <c r="E17" i="23"/>
  <c r="F17" i="23" s="1"/>
  <c r="E38" i="23"/>
  <c r="F38" i="23" s="1"/>
  <c r="E32" i="23"/>
  <c r="F32" i="23" s="1"/>
  <c r="E50" i="23"/>
  <c r="F50" i="23" s="1"/>
  <c r="E26" i="23"/>
  <c r="F26" i="23" s="1"/>
  <c r="E55" i="23"/>
  <c r="F55" i="23" s="1"/>
  <c r="E2" i="23"/>
  <c r="F2" i="23" s="1"/>
  <c r="E3" i="23"/>
  <c r="F3" i="23" s="1"/>
  <c r="G15" i="23" s="1"/>
  <c r="E53" i="23"/>
  <c r="F53" i="23" s="1"/>
  <c r="H53" i="23" s="1"/>
  <c r="E14" i="23"/>
  <c r="F14" i="23" s="1"/>
  <c r="E31" i="23"/>
  <c r="F31" i="23" s="1"/>
  <c r="G37" i="23" s="1"/>
  <c r="E27" i="23"/>
  <c r="F27" i="23" s="1"/>
  <c r="E43" i="23"/>
  <c r="F43" i="23" s="1"/>
  <c r="G55" i="23" s="1"/>
  <c r="E23" i="23"/>
  <c r="F23" i="23" s="1"/>
  <c r="E8" i="23"/>
  <c r="F8" i="23" s="1"/>
  <c r="E44" i="23"/>
  <c r="F44" i="23" s="1"/>
  <c r="E54" i="5"/>
  <c r="F54" i="5" s="1"/>
  <c r="E36" i="5"/>
  <c r="F36" i="5" s="1"/>
  <c r="E47" i="5"/>
  <c r="F47" i="5" s="1"/>
  <c r="E46" i="5"/>
  <c r="F46" i="5" s="1"/>
  <c r="E45" i="5"/>
  <c r="F45" i="5" s="1"/>
  <c r="E48" i="5"/>
  <c r="F48" i="5" s="1"/>
  <c r="E29" i="5"/>
  <c r="F29" i="5" s="1"/>
  <c r="E30" i="5"/>
  <c r="F30" i="5" s="1"/>
  <c r="E23" i="5"/>
  <c r="F23" i="5" s="1"/>
  <c r="G35" i="5" s="1"/>
  <c r="E40" i="5"/>
  <c r="F40" i="5" s="1"/>
  <c r="G52" i="5" s="1"/>
  <c r="E42" i="5"/>
  <c r="F42" i="5" s="1"/>
  <c r="G54" i="5" s="1"/>
  <c r="H54" i="5" s="1"/>
  <c r="I54" i="5" s="1"/>
  <c r="E41" i="5"/>
  <c r="F41" i="5" s="1"/>
  <c r="E24" i="5"/>
  <c r="F24" i="5" s="1"/>
  <c r="E22" i="5"/>
  <c r="F22" i="5" s="1"/>
  <c r="G34" i="5" s="1"/>
  <c r="G51" i="5"/>
  <c r="H51" i="5" s="1"/>
  <c r="I51" i="5" s="1"/>
  <c r="E53" i="5"/>
  <c r="F53" i="5" s="1"/>
  <c r="E50" i="5"/>
  <c r="F50" i="5" s="1"/>
  <c r="E55" i="5"/>
  <c r="F55" i="5" s="1"/>
  <c r="E43" i="5"/>
  <c r="F43" i="5" s="1"/>
  <c r="G55" i="5" s="1"/>
  <c r="E52" i="5"/>
  <c r="F52" i="5" s="1"/>
  <c r="H52" i="5" s="1"/>
  <c r="I52" i="5" s="1"/>
  <c r="E38" i="5"/>
  <c r="F38" i="5" s="1"/>
  <c r="G50" i="5" s="1"/>
  <c r="E44" i="5"/>
  <c r="F44" i="5" s="1"/>
  <c r="G37" i="5"/>
  <c r="H37" i="5" s="1"/>
  <c r="I37" i="5" s="1"/>
  <c r="E33" i="5"/>
  <c r="F33" i="5" s="1"/>
  <c r="E20" i="5"/>
  <c r="F20" i="5" s="1"/>
  <c r="G32" i="5" s="1"/>
  <c r="E35" i="5"/>
  <c r="F35" i="5" s="1"/>
  <c r="E34" i="5"/>
  <c r="F34" i="5" s="1"/>
  <c r="E21" i="5"/>
  <c r="F21" i="5" s="1"/>
  <c r="G33" i="5" s="1"/>
  <c r="E32" i="5"/>
  <c r="F32" i="5" s="1"/>
  <c r="E26" i="5"/>
  <c r="F26" i="5" s="1"/>
  <c r="E18" i="5"/>
  <c r="F18" i="5" s="1"/>
  <c r="E16" i="5"/>
  <c r="F16" i="5" s="1"/>
  <c r="H16" i="5" s="1"/>
  <c r="I16" i="5" s="1"/>
  <c r="E13" i="5"/>
  <c r="F13" i="5" s="1"/>
  <c r="E9" i="5"/>
  <c r="F9" i="5" s="1"/>
  <c r="G15" i="5" s="1"/>
  <c r="E10" i="5"/>
  <c r="F10" i="5" s="1"/>
  <c r="E6" i="5"/>
  <c r="F6" i="5" s="1"/>
  <c r="E4" i="5"/>
  <c r="F4" i="5" s="1"/>
  <c r="G16" i="5" s="1"/>
  <c r="E5" i="5"/>
  <c r="F5" i="5" s="1"/>
  <c r="G17" i="5" s="1"/>
  <c r="E15" i="5"/>
  <c r="F15" i="5" s="1"/>
  <c r="E17" i="5"/>
  <c r="F17" i="5" s="1"/>
  <c r="E19" i="5"/>
  <c r="F19" i="5" s="1"/>
  <c r="E2" i="5"/>
  <c r="F2" i="5" s="1"/>
  <c r="E7" i="5"/>
  <c r="F7" i="5" s="1"/>
  <c r="E12" i="5"/>
  <c r="F12" i="5" s="1"/>
  <c r="E8" i="5"/>
  <c r="F8" i="5" s="1"/>
  <c r="H35" i="36" l="1"/>
  <c r="H18" i="36"/>
  <c r="I18" i="36" s="1"/>
  <c r="H53" i="32"/>
  <c r="H35" i="32"/>
  <c r="H15" i="32"/>
  <c r="I15" i="32" s="1"/>
  <c r="H14" i="32"/>
  <c r="I14" i="32" s="1"/>
  <c r="H14" i="48"/>
  <c r="H16" i="48"/>
  <c r="I16" i="48" s="1"/>
  <c r="J50" i="48"/>
  <c r="I50" i="48"/>
  <c r="I14" i="48"/>
  <c r="J14" i="48"/>
  <c r="H32" i="48"/>
  <c r="H18" i="48"/>
  <c r="I18" i="48" s="1"/>
  <c r="G35" i="48"/>
  <c r="H35" i="48" s="1"/>
  <c r="J53" i="48"/>
  <c r="I53" i="48"/>
  <c r="H37" i="48"/>
  <c r="I37" i="48" s="1"/>
  <c r="I17" i="48"/>
  <c r="H36" i="48"/>
  <c r="I36" i="48" s="1"/>
  <c r="G54" i="48"/>
  <c r="H54" i="48"/>
  <c r="I54" i="48" s="1"/>
  <c r="J14" i="46"/>
  <c r="I14" i="46"/>
  <c r="I17" i="46"/>
  <c r="H50" i="46"/>
  <c r="I53" i="46"/>
  <c r="H54" i="46"/>
  <c r="I54" i="46" s="1"/>
  <c r="I32" i="46"/>
  <c r="H35" i="46"/>
  <c r="H37" i="46"/>
  <c r="I37" i="46" s="1"/>
  <c r="H33" i="46"/>
  <c r="I33" i="46" s="1"/>
  <c r="H18" i="46"/>
  <c r="I18" i="46" s="1"/>
  <c r="K35" i="45"/>
  <c r="J35" i="45"/>
  <c r="I35" i="45"/>
  <c r="L35" i="45" s="1"/>
  <c r="M35" i="45" s="1"/>
  <c r="J14" i="45"/>
  <c r="I14" i="45"/>
  <c r="I50" i="45"/>
  <c r="J50" i="45"/>
  <c r="H18" i="45"/>
  <c r="I18" i="45" s="1"/>
  <c r="K53" i="45"/>
  <c r="J53" i="45"/>
  <c r="I53" i="45"/>
  <c r="I17" i="45"/>
  <c r="H54" i="45"/>
  <c r="I54" i="45" s="1"/>
  <c r="J32" i="45"/>
  <c r="I32" i="45"/>
  <c r="G17" i="44"/>
  <c r="H51" i="44"/>
  <c r="I51" i="44" s="1"/>
  <c r="G53" i="44"/>
  <c r="H33" i="44"/>
  <c r="I33" i="44" s="1"/>
  <c r="G35" i="44"/>
  <c r="H17" i="44"/>
  <c r="G18" i="44"/>
  <c r="H18" i="44" s="1"/>
  <c r="I18" i="44" s="1"/>
  <c r="H53" i="44"/>
  <c r="I53" i="44" s="1"/>
  <c r="H35" i="44"/>
  <c r="H16" i="44"/>
  <c r="I16" i="44" s="1"/>
  <c r="I50" i="44"/>
  <c r="I32" i="44"/>
  <c r="J32" i="44"/>
  <c r="H14" i="44"/>
  <c r="H36" i="44"/>
  <c r="I36" i="44" s="1"/>
  <c r="H37" i="44"/>
  <c r="I37" i="44" s="1"/>
  <c r="G54" i="44"/>
  <c r="H54" i="44" s="1"/>
  <c r="H52" i="44"/>
  <c r="I52" i="44" s="1"/>
  <c r="H37" i="43"/>
  <c r="I37" i="43" s="1"/>
  <c r="I50" i="43"/>
  <c r="I53" i="43"/>
  <c r="K17" i="43"/>
  <c r="J17" i="43"/>
  <c r="I17" i="43"/>
  <c r="L17" i="43" s="1"/>
  <c r="M17" i="43" s="1"/>
  <c r="K35" i="43"/>
  <c r="J35" i="43"/>
  <c r="I35" i="43"/>
  <c r="L35" i="43" s="1"/>
  <c r="M35" i="43" s="1"/>
  <c r="J14" i="43"/>
  <c r="I14" i="43"/>
  <c r="G33" i="43"/>
  <c r="H33" i="43" s="1"/>
  <c r="H51" i="43"/>
  <c r="I51" i="43" s="1"/>
  <c r="I32" i="43"/>
  <c r="H55" i="43"/>
  <c r="I55" i="43" s="1"/>
  <c r="G34" i="43"/>
  <c r="H34" i="43" s="1"/>
  <c r="I34" i="43" s="1"/>
  <c r="H36" i="42"/>
  <c r="I36" i="42" s="1"/>
  <c r="G51" i="42"/>
  <c r="G53" i="42"/>
  <c r="H17" i="42"/>
  <c r="I17" i="42" s="1"/>
  <c r="H53" i="42"/>
  <c r="H32" i="42"/>
  <c r="I32" i="42" s="1"/>
  <c r="G18" i="42"/>
  <c r="H18" i="42" s="1"/>
  <c r="I18" i="42" s="1"/>
  <c r="G37" i="42"/>
  <c r="H37" i="42" s="1"/>
  <c r="I37" i="42" s="1"/>
  <c r="H19" i="42"/>
  <c r="I19" i="42" s="1"/>
  <c r="H55" i="42"/>
  <c r="I55" i="42" s="1"/>
  <c r="H33" i="42"/>
  <c r="I33" i="42" s="1"/>
  <c r="I14" i="42"/>
  <c r="J32" i="42"/>
  <c r="H16" i="42"/>
  <c r="I16" i="42" s="1"/>
  <c r="H50" i="42"/>
  <c r="H15" i="42"/>
  <c r="I15" i="42" s="1"/>
  <c r="I53" i="42"/>
  <c r="H54" i="42"/>
  <c r="I54" i="42" s="1"/>
  <c r="G35" i="42"/>
  <c r="H35" i="42" s="1"/>
  <c r="H51" i="42"/>
  <c r="I51" i="42" s="1"/>
  <c r="H55" i="39"/>
  <c r="I55" i="39" s="1"/>
  <c r="I53" i="41"/>
  <c r="H18" i="41"/>
  <c r="I18" i="41" s="1"/>
  <c r="H17" i="41"/>
  <c r="H50" i="41"/>
  <c r="J32" i="41"/>
  <c r="I32" i="41"/>
  <c r="H37" i="41"/>
  <c r="I37" i="41" s="1"/>
  <c r="G35" i="41"/>
  <c r="H35" i="41" s="1"/>
  <c r="H14" i="41"/>
  <c r="H54" i="41"/>
  <c r="I54" i="41" s="1"/>
  <c r="H55" i="40"/>
  <c r="I55" i="40" s="1"/>
  <c r="H34" i="40"/>
  <c r="I34" i="40" s="1"/>
  <c r="G32" i="40"/>
  <c r="H36" i="40"/>
  <c r="I36" i="40" s="1"/>
  <c r="H53" i="40"/>
  <c r="I53" i="40" s="1"/>
  <c r="G17" i="40"/>
  <c r="H17" i="40" s="1"/>
  <c r="I17" i="40" s="1"/>
  <c r="G37" i="40"/>
  <c r="H37" i="40"/>
  <c r="I37" i="40" s="1"/>
  <c r="G16" i="40"/>
  <c r="G18" i="40"/>
  <c r="H18" i="40" s="1"/>
  <c r="I18" i="40" s="1"/>
  <c r="H16" i="40"/>
  <c r="I16" i="40" s="1"/>
  <c r="H15" i="40"/>
  <c r="I15" i="40" s="1"/>
  <c r="H54" i="40"/>
  <c r="I54" i="40" s="1"/>
  <c r="H32" i="40"/>
  <c r="J32" i="40" s="1"/>
  <c r="H51" i="40"/>
  <c r="I51" i="40" s="1"/>
  <c r="G14" i="40"/>
  <c r="H14" i="40" s="1"/>
  <c r="G50" i="40"/>
  <c r="H50" i="40" s="1"/>
  <c r="H19" i="40"/>
  <c r="I19" i="40" s="1"/>
  <c r="H35" i="40"/>
  <c r="H36" i="39"/>
  <c r="I36" i="39" s="1"/>
  <c r="H34" i="39"/>
  <c r="I34" i="39" s="1"/>
  <c r="H32" i="39"/>
  <c r="H16" i="39"/>
  <c r="I16" i="39" s="1"/>
  <c r="G14" i="39"/>
  <c r="H35" i="39"/>
  <c r="G50" i="39"/>
  <c r="H50" i="39" s="1"/>
  <c r="H14" i="39"/>
  <c r="J17" i="39"/>
  <c r="K17" i="39"/>
  <c r="I17" i="39"/>
  <c r="L17" i="39" s="1"/>
  <c r="M17" i="39" s="1"/>
  <c r="K53" i="39"/>
  <c r="J53" i="39"/>
  <c r="I53" i="39"/>
  <c r="L53" i="39" s="1"/>
  <c r="M53" i="39" s="1"/>
  <c r="H52" i="38"/>
  <c r="I52" i="38" s="1"/>
  <c r="H35" i="38"/>
  <c r="I35" i="38" s="1"/>
  <c r="H19" i="38"/>
  <c r="I19" i="38" s="1"/>
  <c r="G54" i="38"/>
  <c r="G53" i="38"/>
  <c r="H53" i="38" s="1"/>
  <c r="G32" i="38"/>
  <c r="G18" i="38"/>
  <c r="G17" i="38"/>
  <c r="H17" i="38" s="1"/>
  <c r="I17" i="38" s="1"/>
  <c r="G15" i="38"/>
  <c r="H15" i="38" s="1"/>
  <c r="I15" i="38" s="1"/>
  <c r="G16" i="38"/>
  <c r="H16" i="38" s="1"/>
  <c r="I16" i="38" s="1"/>
  <c r="H37" i="38"/>
  <c r="I37" i="38" s="1"/>
  <c r="H54" i="38"/>
  <c r="I54" i="38" s="1"/>
  <c r="H18" i="38"/>
  <c r="I18" i="38" s="1"/>
  <c r="H32" i="38"/>
  <c r="I32" i="38" s="1"/>
  <c r="H33" i="38"/>
  <c r="I33" i="38" s="1"/>
  <c r="H51" i="38"/>
  <c r="I51" i="38" s="1"/>
  <c r="I53" i="38"/>
  <c r="G34" i="38"/>
  <c r="H34" i="38" s="1"/>
  <c r="I34" i="38" s="1"/>
  <c r="I14" i="38"/>
  <c r="G55" i="38"/>
  <c r="H55" i="38" s="1"/>
  <c r="I55" i="38" s="1"/>
  <c r="I50" i="38"/>
  <c r="H52" i="37"/>
  <c r="I52" i="37" s="1"/>
  <c r="H18" i="37"/>
  <c r="J50" i="37"/>
  <c r="I50" i="37"/>
  <c r="K53" i="37"/>
  <c r="J53" i="37"/>
  <c r="I53" i="37"/>
  <c r="L53" i="37" s="1"/>
  <c r="M53" i="37" s="1"/>
  <c r="K35" i="37"/>
  <c r="J35" i="37"/>
  <c r="I35" i="37"/>
  <c r="L35" i="37" s="1"/>
  <c r="M35" i="37" s="1"/>
  <c r="I18" i="37"/>
  <c r="L17" i="37" s="1"/>
  <c r="M17" i="37" s="1"/>
  <c r="K17" i="37"/>
  <c r="J17" i="37"/>
  <c r="J14" i="37"/>
  <c r="I14" i="37"/>
  <c r="H32" i="37"/>
  <c r="G33" i="37"/>
  <c r="H33" i="37" s="1"/>
  <c r="I33" i="37" s="1"/>
  <c r="H52" i="36"/>
  <c r="I52" i="36" s="1"/>
  <c r="H51" i="36"/>
  <c r="I51" i="36" s="1"/>
  <c r="G34" i="36"/>
  <c r="H34" i="36" s="1"/>
  <c r="I34" i="36" s="1"/>
  <c r="G37" i="36"/>
  <c r="H37" i="36" s="1"/>
  <c r="I37" i="36" s="1"/>
  <c r="H14" i="36"/>
  <c r="I14" i="36" s="1"/>
  <c r="G16" i="36"/>
  <c r="H16" i="36" s="1"/>
  <c r="I16" i="36" s="1"/>
  <c r="G15" i="36"/>
  <c r="H15" i="36" s="1"/>
  <c r="I15" i="36" s="1"/>
  <c r="I32" i="36"/>
  <c r="I35" i="36"/>
  <c r="G33" i="36"/>
  <c r="H33" i="36" s="1"/>
  <c r="I33" i="36" s="1"/>
  <c r="G54" i="36"/>
  <c r="H54" i="36" s="1"/>
  <c r="I54" i="36" s="1"/>
  <c r="G53" i="36"/>
  <c r="H53" i="36" s="1"/>
  <c r="I17" i="36"/>
  <c r="L17" i="36" s="1"/>
  <c r="M17" i="36" s="1"/>
  <c r="K17" i="36"/>
  <c r="J17" i="36"/>
  <c r="G50" i="36"/>
  <c r="H50" i="36" s="1"/>
  <c r="H55" i="36"/>
  <c r="I55" i="36" s="1"/>
  <c r="L14" i="36"/>
  <c r="M14" i="36" s="1"/>
  <c r="K14" i="36"/>
  <c r="J14" i="36"/>
  <c r="H35" i="35"/>
  <c r="J50" i="35"/>
  <c r="I50" i="35"/>
  <c r="K35" i="35"/>
  <c r="J35" i="35"/>
  <c r="I35" i="35"/>
  <c r="L35" i="35" s="1"/>
  <c r="M35" i="35" s="1"/>
  <c r="I17" i="35"/>
  <c r="L17" i="35" s="1"/>
  <c r="M17" i="35" s="1"/>
  <c r="K17" i="35"/>
  <c r="J17" i="35"/>
  <c r="G33" i="35"/>
  <c r="H33" i="35" s="1"/>
  <c r="I33" i="35" s="1"/>
  <c r="L14" i="35"/>
  <c r="M14" i="35" s="1"/>
  <c r="K14" i="35"/>
  <c r="G32" i="35"/>
  <c r="H32" i="35" s="1"/>
  <c r="J14" i="35"/>
  <c r="H55" i="35"/>
  <c r="I55" i="35" s="1"/>
  <c r="K53" i="35"/>
  <c r="J53" i="35"/>
  <c r="I53" i="35"/>
  <c r="L53" i="35" s="1"/>
  <c r="M53" i="35" s="1"/>
  <c r="G34" i="35"/>
  <c r="H34" i="35" s="1"/>
  <c r="I34" i="35" s="1"/>
  <c r="H54" i="34"/>
  <c r="I54" i="34" s="1"/>
  <c r="H53" i="34"/>
  <c r="H52" i="34"/>
  <c r="I52" i="34" s="1"/>
  <c r="G18" i="34"/>
  <c r="H18" i="34" s="1"/>
  <c r="I18" i="34" s="1"/>
  <c r="G50" i="34"/>
  <c r="H50" i="34" s="1"/>
  <c r="J50" i="34" s="1"/>
  <c r="G55" i="34"/>
  <c r="H55" i="34" s="1"/>
  <c r="I55" i="34" s="1"/>
  <c r="H14" i="34"/>
  <c r="I14" i="34" s="1"/>
  <c r="L14" i="34" s="1"/>
  <c r="M14" i="34" s="1"/>
  <c r="G16" i="34"/>
  <c r="H16" i="34" s="1"/>
  <c r="I16" i="34" s="1"/>
  <c r="H37" i="34"/>
  <c r="I37" i="34" s="1"/>
  <c r="H35" i="34"/>
  <c r="I35" i="34" s="1"/>
  <c r="L35" i="34" s="1"/>
  <c r="M35" i="34" s="1"/>
  <c r="I15" i="34"/>
  <c r="J14" i="34"/>
  <c r="G32" i="34"/>
  <c r="H32" i="34" s="1"/>
  <c r="I53" i="34"/>
  <c r="H51" i="34"/>
  <c r="I51" i="34" s="1"/>
  <c r="I17" i="34"/>
  <c r="L17" i="34" s="1"/>
  <c r="M17" i="34" s="1"/>
  <c r="K17" i="34"/>
  <c r="J17" i="34"/>
  <c r="G34" i="34"/>
  <c r="H34" i="34" s="1"/>
  <c r="I34" i="34" s="1"/>
  <c r="I50" i="33"/>
  <c r="I32" i="33"/>
  <c r="I17" i="33"/>
  <c r="L17" i="33" s="1"/>
  <c r="M17" i="33" s="1"/>
  <c r="K17" i="33"/>
  <c r="J17" i="33"/>
  <c r="G33" i="33"/>
  <c r="H33" i="33"/>
  <c r="I33" i="33" s="1"/>
  <c r="H35" i="33"/>
  <c r="H55" i="33"/>
  <c r="I55" i="33" s="1"/>
  <c r="H51" i="33"/>
  <c r="I51" i="33" s="1"/>
  <c r="I14" i="33"/>
  <c r="J14" i="33"/>
  <c r="H34" i="33"/>
  <c r="I34" i="33" s="1"/>
  <c r="I53" i="33"/>
  <c r="H52" i="32"/>
  <c r="I52" i="32" s="1"/>
  <c r="H54" i="32"/>
  <c r="I54" i="32" s="1"/>
  <c r="H17" i="32"/>
  <c r="I17" i="32" s="1"/>
  <c r="H16" i="32"/>
  <c r="I16" i="32" s="1"/>
  <c r="G55" i="32"/>
  <c r="H55" i="32" s="1"/>
  <c r="I55" i="32" s="1"/>
  <c r="H32" i="32"/>
  <c r="I32" i="32" s="1"/>
  <c r="G33" i="32"/>
  <c r="G37" i="32"/>
  <c r="H37" i="32" s="1"/>
  <c r="I37" i="32" s="1"/>
  <c r="H18" i="32"/>
  <c r="I18" i="32" s="1"/>
  <c r="I35" i="32"/>
  <c r="H33" i="32"/>
  <c r="I33" i="32" s="1"/>
  <c r="G34" i="32"/>
  <c r="H34" i="32" s="1"/>
  <c r="G50" i="32"/>
  <c r="H50" i="32" s="1"/>
  <c r="I53" i="32"/>
  <c r="I17" i="31"/>
  <c r="L17" i="31" s="1"/>
  <c r="M17" i="31" s="1"/>
  <c r="K17" i="31"/>
  <c r="J17" i="31"/>
  <c r="I35" i="31"/>
  <c r="L35" i="31" s="1"/>
  <c r="M35" i="31" s="1"/>
  <c r="K35" i="31"/>
  <c r="J35" i="31"/>
  <c r="I14" i="31"/>
  <c r="J14" i="31"/>
  <c r="G50" i="31"/>
  <c r="H50" i="31" s="1"/>
  <c r="G32" i="31"/>
  <c r="H32" i="31" s="1"/>
  <c r="K53" i="31"/>
  <c r="J53" i="31"/>
  <c r="I53" i="31"/>
  <c r="L53" i="31" s="1"/>
  <c r="M53" i="31" s="1"/>
  <c r="G34" i="31"/>
  <c r="H34" i="31"/>
  <c r="I34" i="31" s="1"/>
  <c r="G55" i="30"/>
  <c r="G52" i="30"/>
  <c r="H14" i="30"/>
  <c r="H53" i="30"/>
  <c r="G15" i="30"/>
  <c r="H52" i="30"/>
  <c r="I52" i="30" s="1"/>
  <c r="G54" i="30"/>
  <c r="G37" i="30"/>
  <c r="H37" i="30" s="1"/>
  <c r="G34" i="30"/>
  <c r="H34" i="30" s="1"/>
  <c r="I34" i="30" s="1"/>
  <c r="H15" i="30"/>
  <c r="I15" i="30" s="1"/>
  <c r="G16" i="30"/>
  <c r="H16" i="30" s="1"/>
  <c r="I16" i="30" s="1"/>
  <c r="H54" i="30"/>
  <c r="I54" i="30" s="1"/>
  <c r="H17" i="30"/>
  <c r="K17" i="30" s="1"/>
  <c r="G50" i="30"/>
  <c r="H50" i="30" s="1"/>
  <c r="I50" i="30" s="1"/>
  <c r="I35" i="30"/>
  <c r="I53" i="30"/>
  <c r="H32" i="30"/>
  <c r="H55" i="30"/>
  <c r="I55" i="30" s="1"/>
  <c r="I14" i="30"/>
  <c r="H51" i="30"/>
  <c r="I51" i="30" s="1"/>
  <c r="G33" i="30"/>
  <c r="H33" i="30" s="1"/>
  <c r="I33" i="30" s="1"/>
  <c r="H16" i="29"/>
  <c r="I16" i="29" s="1"/>
  <c r="G17" i="29"/>
  <c r="H17" i="29" s="1"/>
  <c r="I17" i="29" s="1"/>
  <c r="L17" i="29" s="1"/>
  <c r="M17" i="29" s="1"/>
  <c r="G37" i="29"/>
  <c r="H37" i="29" s="1"/>
  <c r="G50" i="29"/>
  <c r="H50" i="29" s="1"/>
  <c r="I50" i="29" s="1"/>
  <c r="G54" i="29"/>
  <c r="G53" i="29"/>
  <c r="H35" i="29"/>
  <c r="I35" i="29" s="1"/>
  <c r="G52" i="29"/>
  <c r="H52" i="29" s="1"/>
  <c r="I52" i="29" s="1"/>
  <c r="H54" i="29"/>
  <c r="I54" i="29" s="1"/>
  <c r="H55" i="29"/>
  <c r="I55" i="29" s="1"/>
  <c r="H53" i="29"/>
  <c r="I53" i="29" s="1"/>
  <c r="L53" i="29" s="1"/>
  <c r="M53" i="29" s="1"/>
  <c r="J17" i="29"/>
  <c r="H32" i="29"/>
  <c r="H34" i="29"/>
  <c r="I34" i="29" s="1"/>
  <c r="G33" i="29"/>
  <c r="H33" i="29" s="1"/>
  <c r="I33" i="29" s="1"/>
  <c r="G32" i="29"/>
  <c r="J14" i="29"/>
  <c r="I14" i="29"/>
  <c r="H35" i="27"/>
  <c r="G15" i="27"/>
  <c r="G18" i="27"/>
  <c r="H18" i="27" s="1"/>
  <c r="I18" i="27" s="1"/>
  <c r="G52" i="27"/>
  <c r="H52" i="27" s="1"/>
  <c r="I52" i="27" s="1"/>
  <c r="H51" i="27"/>
  <c r="I51" i="27" s="1"/>
  <c r="G33" i="27"/>
  <c r="H33" i="27" s="1"/>
  <c r="I33" i="27" s="1"/>
  <c r="G53" i="27"/>
  <c r="H53" i="27" s="1"/>
  <c r="H14" i="27"/>
  <c r="I14" i="27" s="1"/>
  <c r="H15" i="27"/>
  <c r="I15" i="27" s="1"/>
  <c r="I17" i="27"/>
  <c r="L17" i="27" s="1"/>
  <c r="M17" i="27" s="1"/>
  <c r="J17" i="27"/>
  <c r="K17" i="27"/>
  <c r="I50" i="27"/>
  <c r="K35" i="27"/>
  <c r="I35" i="27"/>
  <c r="L35" i="27" s="1"/>
  <c r="M35" i="27" s="1"/>
  <c r="J35" i="27"/>
  <c r="H32" i="27"/>
  <c r="G55" i="27"/>
  <c r="H55" i="27" s="1"/>
  <c r="I55" i="27" s="1"/>
  <c r="G34" i="27"/>
  <c r="H34" i="27" s="1"/>
  <c r="I34" i="27" s="1"/>
  <c r="G54" i="27"/>
  <c r="H54" i="27" s="1"/>
  <c r="I54" i="27" s="1"/>
  <c r="H37" i="26"/>
  <c r="I37" i="26" s="1"/>
  <c r="G50" i="26"/>
  <c r="H50" i="26" s="1"/>
  <c r="I50" i="26" s="1"/>
  <c r="G53" i="26"/>
  <c r="G55" i="26"/>
  <c r="H55" i="26" s="1"/>
  <c r="I55" i="26" s="1"/>
  <c r="G54" i="26"/>
  <c r="G36" i="26"/>
  <c r="H36" i="26" s="1"/>
  <c r="I36" i="26" s="1"/>
  <c r="H14" i="26"/>
  <c r="I14" i="26" s="1"/>
  <c r="G16" i="26"/>
  <c r="H18" i="26"/>
  <c r="I18" i="26" s="1"/>
  <c r="H15" i="26"/>
  <c r="I15" i="26" s="1"/>
  <c r="H16" i="26"/>
  <c r="I16" i="26" s="1"/>
  <c r="G32" i="26"/>
  <c r="H32" i="26" s="1"/>
  <c r="J32" i="26" s="1"/>
  <c r="H54" i="26"/>
  <c r="I54" i="26" s="1"/>
  <c r="I17" i="26"/>
  <c r="H53" i="26"/>
  <c r="K35" i="26"/>
  <c r="J35" i="26"/>
  <c r="I35" i="26"/>
  <c r="L35" i="26" s="1"/>
  <c r="M35" i="26" s="1"/>
  <c r="G52" i="26"/>
  <c r="H52" i="26" s="1"/>
  <c r="I52" i="26" s="1"/>
  <c r="J14" i="26"/>
  <c r="H54" i="25"/>
  <c r="I54" i="25" s="1"/>
  <c r="H34" i="25"/>
  <c r="I34" i="25" s="1"/>
  <c r="I32" i="25"/>
  <c r="I17" i="25"/>
  <c r="J53" i="25"/>
  <c r="I53" i="25"/>
  <c r="L53" i="25" s="1"/>
  <c r="M53" i="25" s="1"/>
  <c r="K53" i="25"/>
  <c r="G50" i="25"/>
  <c r="H50" i="25" s="1"/>
  <c r="H19" i="25"/>
  <c r="I19" i="25" s="1"/>
  <c r="H14" i="25"/>
  <c r="G37" i="25"/>
  <c r="H37" i="25" s="1"/>
  <c r="I37" i="25" s="1"/>
  <c r="H35" i="25"/>
  <c r="G33" i="25"/>
  <c r="H33" i="25" s="1"/>
  <c r="H36" i="23"/>
  <c r="I36" i="23" s="1"/>
  <c r="G50" i="23"/>
  <c r="H51" i="23"/>
  <c r="I51" i="23" s="1"/>
  <c r="G54" i="23"/>
  <c r="H54" i="23" s="1"/>
  <c r="G35" i="23"/>
  <c r="H35" i="23" s="1"/>
  <c r="I35" i="23" s="1"/>
  <c r="L35" i="23" s="1"/>
  <c r="M35" i="23" s="1"/>
  <c r="G32" i="23"/>
  <c r="H34" i="23"/>
  <c r="I34" i="23" s="1"/>
  <c r="G17" i="23"/>
  <c r="H17" i="23" s="1"/>
  <c r="G33" i="23"/>
  <c r="H33" i="23" s="1"/>
  <c r="I33" i="23" s="1"/>
  <c r="H18" i="23"/>
  <c r="I18" i="23" s="1"/>
  <c r="G14" i="23"/>
  <c r="H14" i="23" s="1"/>
  <c r="H37" i="23"/>
  <c r="I37" i="23" s="1"/>
  <c r="H15" i="23"/>
  <c r="I15" i="23" s="1"/>
  <c r="I53" i="23"/>
  <c r="H55" i="23"/>
  <c r="I55" i="23" s="1"/>
  <c r="H50" i="23"/>
  <c r="H32" i="23"/>
  <c r="G36" i="5"/>
  <c r="H36" i="5" s="1"/>
  <c r="I36" i="5" s="1"/>
  <c r="G53" i="5"/>
  <c r="H53" i="5" s="1"/>
  <c r="H35" i="5"/>
  <c r="I35" i="5" s="1"/>
  <c r="L35" i="5" s="1"/>
  <c r="M35" i="5" s="1"/>
  <c r="H32" i="5"/>
  <c r="H34" i="5"/>
  <c r="I34" i="5" s="1"/>
  <c r="H55" i="5"/>
  <c r="I55" i="5" s="1"/>
  <c r="H50" i="5"/>
  <c r="H33" i="5"/>
  <c r="I33" i="5" s="1"/>
  <c r="G18" i="5"/>
  <c r="H18" i="5" s="1"/>
  <c r="I18" i="5" s="1"/>
  <c r="H15" i="5"/>
  <c r="I15" i="5" s="1"/>
  <c r="G19" i="5"/>
  <c r="H19" i="5" s="1"/>
  <c r="I19" i="5" s="1"/>
  <c r="H17" i="5"/>
  <c r="G14" i="5"/>
  <c r="H14" i="5" s="1"/>
  <c r="I14" i="5" s="1"/>
  <c r="K17" i="44" l="1"/>
  <c r="L35" i="36"/>
  <c r="M35" i="36" s="1"/>
  <c r="J35" i="36"/>
  <c r="K35" i="36"/>
  <c r="J35" i="32"/>
  <c r="K35" i="32"/>
  <c r="L53" i="32"/>
  <c r="M53" i="32" s="1"/>
  <c r="J53" i="32"/>
  <c r="J14" i="32"/>
  <c r="L53" i="48"/>
  <c r="M53" i="48" s="1"/>
  <c r="K35" i="48"/>
  <c r="J35" i="48"/>
  <c r="I35" i="48"/>
  <c r="L35" i="48" s="1"/>
  <c r="M35" i="48" s="1"/>
  <c r="L17" i="48"/>
  <c r="M17" i="48" s="1"/>
  <c r="J32" i="48"/>
  <c r="I32" i="48"/>
  <c r="J17" i="48"/>
  <c r="K53" i="48"/>
  <c r="K17" i="48"/>
  <c r="L14" i="48"/>
  <c r="M14" i="48" s="1"/>
  <c r="K14" i="48"/>
  <c r="L50" i="48"/>
  <c r="M50" i="48" s="1"/>
  <c r="K50" i="48"/>
  <c r="J50" i="46"/>
  <c r="I50" i="46"/>
  <c r="K53" i="46"/>
  <c r="L17" i="46"/>
  <c r="M17" i="46" s="1"/>
  <c r="J17" i="46"/>
  <c r="L53" i="46"/>
  <c r="M53" i="46" s="1"/>
  <c r="J53" i="46"/>
  <c r="J35" i="46"/>
  <c r="K35" i="46"/>
  <c r="I35" i="46"/>
  <c r="L35" i="46" s="1"/>
  <c r="M35" i="46" s="1"/>
  <c r="K17" i="46"/>
  <c r="J32" i="46"/>
  <c r="L14" i="46"/>
  <c r="M14" i="46" s="1"/>
  <c r="K14" i="46"/>
  <c r="L32" i="46"/>
  <c r="M32" i="46" s="1"/>
  <c r="K32" i="46"/>
  <c r="L32" i="45"/>
  <c r="M32" i="45" s="1"/>
  <c r="K32" i="45"/>
  <c r="L14" i="45"/>
  <c r="M14" i="45" s="1"/>
  <c r="K14" i="45"/>
  <c r="L17" i="45"/>
  <c r="M17" i="45" s="1"/>
  <c r="L50" i="45"/>
  <c r="M50" i="45" s="1"/>
  <c r="K50" i="45"/>
  <c r="J17" i="45"/>
  <c r="K17" i="45"/>
  <c r="L53" i="45"/>
  <c r="M53" i="45" s="1"/>
  <c r="J35" i="44"/>
  <c r="J17" i="44"/>
  <c r="I17" i="44"/>
  <c r="L17" i="44" s="1"/>
  <c r="M17" i="44" s="1"/>
  <c r="I35" i="44"/>
  <c r="L35" i="44" s="1"/>
  <c r="M35" i="44" s="1"/>
  <c r="I54" i="44"/>
  <c r="L53" i="44" s="1"/>
  <c r="M53" i="44" s="1"/>
  <c r="K53" i="44"/>
  <c r="J53" i="44"/>
  <c r="K35" i="44"/>
  <c r="L32" i="44"/>
  <c r="M32" i="44" s="1"/>
  <c r="K32" i="44"/>
  <c r="L50" i="44"/>
  <c r="M50" i="44" s="1"/>
  <c r="K50" i="44"/>
  <c r="J14" i="44"/>
  <c r="I14" i="44"/>
  <c r="J50" i="44"/>
  <c r="I33" i="43"/>
  <c r="J32" i="43"/>
  <c r="L32" i="43"/>
  <c r="M32" i="43" s="1"/>
  <c r="K32" i="43"/>
  <c r="K53" i="43"/>
  <c r="J53" i="43"/>
  <c r="L14" i="43"/>
  <c r="M14" i="43" s="1"/>
  <c r="K14" i="43"/>
  <c r="L53" i="43"/>
  <c r="M53" i="43" s="1"/>
  <c r="L50" i="43"/>
  <c r="M50" i="43" s="1"/>
  <c r="K50" i="43"/>
  <c r="J50" i="43"/>
  <c r="L17" i="42"/>
  <c r="M17" i="42" s="1"/>
  <c r="K17" i="42"/>
  <c r="J17" i="42"/>
  <c r="J53" i="42"/>
  <c r="K35" i="42"/>
  <c r="J35" i="42"/>
  <c r="I35" i="42"/>
  <c r="L35" i="42" s="1"/>
  <c r="M35" i="42" s="1"/>
  <c r="I50" i="42"/>
  <c r="J50" i="42"/>
  <c r="L53" i="42"/>
  <c r="M53" i="42" s="1"/>
  <c r="L32" i="42"/>
  <c r="M32" i="42" s="1"/>
  <c r="K32" i="42"/>
  <c r="K53" i="42"/>
  <c r="L14" i="42"/>
  <c r="M14" i="42" s="1"/>
  <c r="K14" i="42"/>
  <c r="J14" i="42"/>
  <c r="L17" i="38"/>
  <c r="M17" i="38" s="1"/>
  <c r="J35" i="41"/>
  <c r="K35" i="41"/>
  <c r="I35" i="41"/>
  <c r="L35" i="41" s="1"/>
  <c r="M35" i="41" s="1"/>
  <c r="L32" i="41"/>
  <c r="M32" i="41" s="1"/>
  <c r="K32" i="41"/>
  <c r="J50" i="41"/>
  <c r="I50" i="41"/>
  <c r="K17" i="41"/>
  <c r="I17" i="41"/>
  <c r="L17" i="41" s="1"/>
  <c r="M17" i="41" s="1"/>
  <c r="J17" i="41"/>
  <c r="L53" i="41"/>
  <c r="M53" i="41" s="1"/>
  <c r="J53" i="41"/>
  <c r="I14" i="41"/>
  <c r="J14" i="41"/>
  <c r="K53" i="41"/>
  <c r="K53" i="40"/>
  <c r="L53" i="40"/>
  <c r="M53" i="40" s="1"/>
  <c r="J53" i="40"/>
  <c r="I32" i="40"/>
  <c r="K32" i="40" s="1"/>
  <c r="I50" i="40"/>
  <c r="J50" i="40"/>
  <c r="J14" i="40"/>
  <c r="I14" i="40"/>
  <c r="L17" i="40"/>
  <c r="M17" i="40" s="1"/>
  <c r="J17" i="40"/>
  <c r="K17" i="40"/>
  <c r="I35" i="40"/>
  <c r="L35" i="40" s="1"/>
  <c r="M35" i="40" s="1"/>
  <c r="J35" i="40"/>
  <c r="K35" i="40"/>
  <c r="J50" i="39"/>
  <c r="I50" i="39"/>
  <c r="I14" i="39"/>
  <c r="J14" i="39"/>
  <c r="I35" i="39"/>
  <c r="L35" i="39" s="1"/>
  <c r="M35" i="39" s="1"/>
  <c r="K35" i="39"/>
  <c r="J35" i="39"/>
  <c r="J32" i="39"/>
  <c r="I32" i="39"/>
  <c r="K53" i="38"/>
  <c r="J35" i="38"/>
  <c r="L35" i="38"/>
  <c r="M35" i="38" s="1"/>
  <c r="K35" i="38"/>
  <c r="J14" i="38"/>
  <c r="K17" i="38"/>
  <c r="J17" i="38"/>
  <c r="J32" i="38"/>
  <c r="K32" i="38"/>
  <c r="L32" i="38"/>
  <c r="M32" i="38" s="1"/>
  <c r="L50" i="38"/>
  <c r="M50" i="38" s="1"/>
  <c r="K50" i="38"/>
  <c r="J50" i="38"/>
  <c r="L14" i="38"/>
  <c r="M14" i="38" s="1"/>
  <c r="K14" i="38"/>
  <c r="L53" i="38"/>
  <c r="M53" i="38" s="1"/>
  <c r="J53" i="38"/>
  <c r="J32" i="37"/>
  <c r="I32" i="37"/>
  <c r="L50" i="37"/>
  <c r="M50" i="37" s="1"/>
  <c r="K50" i="37"/>
  <c r="L14" i="37"/>
  <c r="M14" i="37" s="1"/>
  <c r="K14" i="37"/>
  <c r="K53" i="36"/>
  <c r="J53" i="36"/>
  <c r="I53" i="36"/>
  <c r="L53" i="36" s="1"/>
  <c r="M53" i="36" s="1"/>
  <c r="J50" i="36"/>
  <c r="I50" i="36"/>
  <c r="K32" i="36"/>
  <c r="L32" i="36"/>
  <c r="M32" i="36" s="1"/>
  <c r="J32" i="36"/>
  <c r="L50" i="35"/>
  <c r="M50" i="35" s="1"/>
  <c r="K50" i="35"/>
  <c r="J32" i="35"/>
  <c r="I32" i="35"/>
  <c r="J53" i="34"/>
  <c r="K53" i="34"/>
  <c r="L53" i="34"/>
  <c r="M53" i="34" s="1"/>
  <c r="I50" i="34"/>
  <c r="K14" i="34"/>
  <c r="K35" i="34"/>
  <c r="J35" i="34"/>
  <c r="J32" i="34"/>
  <c r="I32" i="34"/>
  <c r="L50" i="34"/>
  <c r="M50" i="34" s="1"/>
  <c r="K50" i="34"/>
  <c r="K53" i="33"/>
  <c r="K32" i="33"/>
  <c r="L32" i="33"/>
  <c r="M32" i="33" s="1"/>
  <c r="I35" i="33"/>
  <c r="L35" i="33" s="1"/>
  <c r="M35" i="33" s="1"/>
  <c r="K35" i="33"/>
  <c r="J35" i="33"/>
  <c r="J32" i="33"/>
  <c r="J53" i="33"/>
  <c r="L50" i="33"/>
  <c r="M50" i="33" s="1"/>
  <c r="K50" i="33"/>
  <c r="L53" i="33"/>
  <c r="M53" i="33" s="1"/>
  <c r="L14" i="33"/>
  <c r="M14" i="33" s="1"/>
  <c r="K14" i="33"/>
  <c r="J50" i="33"/>
  <c r="L35" i="32"/>
  <c r="M35" i="32" s="1"/>
  <c r="L17" i="32"/>
  <c r="M17" i="32" s="1"/>
  <c r="K53" i="32"/>
  <c r="J17" i="32"/>
  <c r="K17" i="32"/>
  <c r="I34" i="32"/>
  <c r="L32" i="32" s="1"/>
  <c r="M32" i="32" s="1"/>
  <c r="J32" i="32"/>
  <c r="J50" i="32"/>
  <c r="I50" i="32"/>
  <c r="L14" i="32"/>
  <c r="M14" i="32" s="1"/>
  <c r="K14" i="32"/>
  <c r="J32" i="31"/>
  <c r="I32" i="31"/>
  <c r="I50" i="31"/>
  <c r="J50" i="31"/>
  <c r="L14" i="31"/>
  <c r="M14" i="31" s="1"/>
  <c r="K14" i="31"/>
  <c r="I37" i="30"/>
  <c r="J35" i="30"/>
  <c r="K35" i="30"/>
  <c r="J14" i="30"/>
  <c r="J53" i="30"/>
  <c r="L53" i="30"/>
  <c r="M53" i="30" s="1"/>
  <c r="K53" i="30"/>
  <c r="L35" i="30"/>
  <c r="M35" i="30" s="1"/>
  <c r="J17" i="30"/>
  <c r="J50" i="30"/>
  <c r="I17" i="30"/>
  <c r="L17" i="30" s="1"/>
  <c r="M17" i="30" s="1"/>
  <c r="L50" i="30"/>
  <c r="M50" i="30" s="1"/>
  <c r="K50" i="30"/>
  <c r="L14" i="30"/>
  <c r="M14" i="30" s="1"/>
  <c r="K14" i="30"/>
  <c r="J32" i="30"/>
  <c r="I32" i="30"/>
  <c r="I37" i="29"/>
  <c r="J35" i="29"/>
  <c r="K35" i="29"/>
  <c r="J53" i="29"/>
  <c r="L35" i="29"/>
  <c r="M35" i="29" s="1"/>
  <c r="J50" i="29"/>
  <c r="K17" i="29"/>
  <c r="K53" i="29"/>
  <c r="L50" i="29"/>
  <c r="M50" i="29" s="1"/>
  <c r="K50" i="29"/>
  <c r="J32" i="29"/>
  <c r="I32" i="29"/>
  <c r="L14" i="29"/>
  <c r="M14" i="29" s="1"/>
  <c r="K14" i="29"/>
  <c r="K53" i="27"/>
  <c r="I53" i="27"/>
  <c r="L53" i="27" s="1"/>
  <c r="M53" i="27" s="1"/>
  <c r="J53" i="27"/>
  <c r="J14" i="27"/>
  <c r="J50" i="27"/>
  <c r="L50" i="27"/>
  <c r="M50" i="27" s="1"/>
  <c r="K50" i="27"/>
  <c r="J32" i="27"/>
  <c r="I32" i="27"/>
  <c r="L14" i="27"/>
  <c r="M14" i="27" s="1"/>
  <c r="K14" i="27"/>
  <c r="I32" i="26"/>
  <c r="K17" i="26"/>
  <c r="J17" i="26"/>
  <c r="L17" i="26"/>
  <c r="M17" i="26" s="1"/>
  <c r="L50" i="26"/>
  <c r="M50" i="26" s="1"/>
  <c r="K50" i="26"/>
  <c r="L14" i="26"/>
  <c r="M14" i="26" s="1"/>
  <c r="K14" i="26"/>
  <c r="J50" i="26"/>
  <c r="K53" i="26"/>
  <c r="J53" i="26"/>
  <c r="I53" i="26"/>
  <c r="L53" i="26" s="1"/>
  <c r="M53" i="26" s="1"/>
  <c r="K32" i="26"/>
  <c r="L32" i="26"/>
  <c r="M32" i="26" s="1"/>
  <c r="L17" i="25"/>
  <c r="M17" i="25" s="1"/>
  <c r="K17" i="25"/>
  <c r="J17" i="25"/>
  <c r="J50" i="25"/>
  <c r="I50" i="25"/>
  <c r="I33" i="25"/>
  <c r="L32" i="25" s="1"/>
  <c r="M32" i="25" s="1"/>
  <c r="J32" i="25"/>
  <c r="K35" i="25"/>
  <c r="I35" i="25"/>
  <c r="L35" i="25" s="1"/>
  <c r="M35" i="25" s="1"/>
  <c r="J35" i="25"/>
  <c r="I14" i="25"/>
  <c r="J14" i="25"/>
  <c r="I54" i="23"/>
  <c r="J53" i="23"/>
  <c r="K53" i="23"/>
  <c r="L53" i="23"/>
  <c r="M53" i="23" s="1"/>
  <c r="J17" i="23"/>
  <c r="K17" i="23"/>
  <c r="I17" i="23"/>
  <c r="L17" i="23" s="1"/>
  <c r="M17" i="23" s="1"/>
  <c r="J14" i="23"/>
  <c r="I14" i="23"/>
  <c r="J32" i="23"/>
  <c r="I32" i="23"/>
  <c r="J50" i="23"/>
  <c r="I50" i="23"/>
  <c r="J35" i="23"/>
  <c r="K35" i="23"/>
  <c r="J32" i="5"/>
  <c r="J17" i="5"/>
  <c r="J35" i="5"/>
  <c r="K35" i="5"/>
  <c r="K53" i="5"/>
  <c r="J53" i="5"/>
  <c r="I53" i="5"/>
  <c r="L53" i="5" s="1"/>
  <c r="M53" i="5" s="1"/>
  <c r="I32" i="5"/>
  <c r="K32" i="5" s="1"/>
  <c r="J50" i="5"/>
  <c r="I50" i="5"/>
  <c r="I17" i="5"/>
  <c r="L17" i="5" s="1"/>
  <c r="M17" i="5" s="1"/>
  <c r="K17" i="5"/>
  <c r="J14" i="5"/>
  <c r="L14" i="5"/>
  <c r="M14" i="5" s="1"/>
  <c r="K14" i="5"/>
  <c r="K32" i="32" l="1"/>
  <c r="K32" i="48"/>
  <c r="L32" i="48"/>
  <c r="M32" i="48" s="1"/>
  <c r="L50" i="46"/>
  <c r="M50" i="46" s="1"/>
  <c r="K50" i="46"/>
  <c r="L14" i="44"/>
  <c r="M14" i="44" s="1"/>
  <c r="K14" i="44"/>
  <c r="L50" i="42"/>
  <c r="M50" i="42" s="1"/>
  <c r="K50" i="42"/>
  <c r="L50" i="41"/>
  <c r="M50" i="41" s="1"/>
  <c r="K50" i="41"/>
  <c r="L14" i="41"/>
  <c r="M14" i="41" s="1"/>
  <c r="K14" i="41"/>
  <c r="L32" i="40"/>
  <c r="M32" i="40" s="1"/>
  <c r="L14" i="40"/>
  <c r="M14" i="40" s="1"/>
  <c r="K14" i="40"/>
  <c r="L50" i="40"/>
  <c r="M50" i="40" s="1"/>
  <c r="K50" i="40"/>
  <c r="K32" i="39"/>
  <c r="L32" i="39"/>
  <c r="M32" i="39" s="1"/>
  <c r="L14" i="39"/>
  <c r="M14" i="39" s="1"/>
  <c r="K14" i="39"/>
  <c r="L50" i="39"/>
  <c r="M50" i="39" s="1"/>
  <c r="K50" i="39"/>
  <c r="K32" i="37"/>
  <c r="L32" i="37"/>
  <c r="M32" i="37" s="1"/>
  <c r="L50" i="36"/>
  <c r="M50" i="36" s="1"/>
  <c r="K50" i="36"/>
  <c r="K32" i="35"/>
  <c r="L32" i="35"/>
  <c r="M32" i="35" s="1"/>
  <c r="K32" i="34"/>
  <c r="L32" i="34"/>
  <c r="M32" i="34" s="1"/>
  <c r="K50" i="32"/>
  <c r="L50" i="32"/>
  <c r="M50" i="32" s="1"/>
  <c r="L50" i="31"/>
  <c r="M50" i="31" s="1"/>
  <c r="K50" i="31"/>
  <c r="K32" i="31"/>
  <c r="L32" i="31"/>
  <c r="M32" i="31" s="1"/>
  <c r="K32" i="30"/>
  <c r="L32" i="30"/>
  <c r="M32" i="30" s="1"/>
  <c r="K32" i="29"/>
  <c r="L32" i="29"/>
  <c r="M32" i="29" s="1"/>
  <c r="K32" i="27"/>
  <c r="L32" i="27"/>
  <c r="M32" i="27" s="1"/>
  <c r="K32" i="25"/>
  <c r="L14" i="25"/>
  <c r="M14" i="25" s="1"/>
  <c r="K14" i="25"/>
  <c r="L50" i="25"/>
  <c r="M50" i="25" s="1"/>
  <c r="K50" i="25"/>
  <c r="L50" i="23"/>
  <c r="M50" i="23" s="1"/>
  <c r="K50" i="23"/>
  <c r="L32" i="23"/>
  <c r="M32" i="23" s="1"/>
  <c r="K32" i="23"/>
  <c r="L14" i="23"/>
  <c r="M14" i="23" s="1"/>
  <c r="K14" i="23"/>
  <c r="L32" i="5"/>
  <c r="M32" i="5" s="1"/>
  <c r="L50" i="5"/>
  <c r="M50" i="5" s="1"/>
  <c r="K50" i="5"/>
</calcChain>
</file>

<file path=xl/sharedStrings.xml><?xml version="1.0" encoding="utf-8"?>
<sst xmlns="http://schemas.openxmlformats.org/spreadsheetml/2006/main" count="3174" uniqueCount="144">
  <si>
    <t>1
Target</t>
  </si>
  <si>
    <t>2
Sample</t>
  </si>
  <si>
    <t>3
Mean Cq</t>
  </si>
  <si>
    <t>4
Control group
Avg Cq
per Target</t>
  </si>
  <si>
    <t>7
Norm. factor
GEOMEAN
[RQ(HRPT+Actin)]</t>
  </si>
  <si>
    <t>8
Normalized expression per sample (A)</t>
  </si>
  <si>
    <t>9
Log2
Normalized
expression
(B)</t>
  </si>
  <si>
    <t>10
Bio group
expression
(C)</t>
  </si>
  <si>
    <t xml:space="preserve">11
Log2(C)
(D)
</t>
  </si>
  <si>
    <t>12
Standard
deviation 
(SD) of (B)
(E)</t>
  </si>
  <si>
    <t>13
Standard
error of the 
mean (SEM)
(F)</t>
  </si>
  <si>
    <t>Rp49</t>
  </si>
  <si>
    <t>Act5C</t>
  </si>
  <si>
    <r>
      <t>6
Relative quantity (RQ) 2^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Arial"/>
        <family val="2"/>
        <scheme val="minor"/>
      </rPr>
      <t>Cq</t>
    </r>
  </si>
  <si>
    <r>
      <t xml:space="preserve">5
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Arial"/>
        <family val="2"/>
        <scheme val="minor"/>
      </rPr>
      <t>Cq
per sample
per Target
(Col. 4-Col 3)</t>
    </r>
  </si>
  <si>
    <t>Average</t>
  </si>
  <si>
    <t>Std. Dev.</t>
  </si>
  <si>
    <t>Std. Error</t>
  </si>
  <si>
    <t>OreR_0mM_males_N1_W1</t>
  </si>
  <si>
    <t>OreR_0mM_males_N1_W2</t>
  </si>
  <si>
    <t>OreR_0mM_males_N1_W3</t>
  </si>
  <si>
    <t>OreR_10mM_males_N1_W1</t>
  </si>
  <si>
    <t>OreR_10mM_males_N1_W2</t>
  </si>
  <si>
    <t>OreR_10mM_males_N1_W3</t>
  </si>
  <si>
    <t>GstD3</t>
  </si>
  <si>
    <t>OreR_0mM_males_N3_W1</t>
  </si>
  <si>
    <t>OreR_0mM_males_N2_W1</t>
  </si>
  <si>
    <t>OreR_0mM_males_N2_W2</t>
  </si>
  <si>
    <t>OreR_0mM_males_N2_W3</t>
  </si>
  <si>
    <t>OreR_10mM_males_N2_W1</t>
  </si>
  <si>
    <t>OreR_10mM_males_N2_W2</t>
  </si>
  <si>
    <t>OreR_10mM_males_N2_W3</t>
  </si>
  <si>
    <t>OreR_0mM_males_N3_W2</t>
  </si>
  <si>
    <t>OreR_0mM_males_N3_W3</t>
  </si>
  <si>
    <t>OreR_10mM_males_N3_W1</t>
  </si>
  <si>
    <t>OreR_10mM_males_N3_W2</t>
  </si>
  <si>
    <t>OreR_10mM_males_N3_W3</t>
  </si>
  <si>
    <t>N1</t>
  </si>
  <si>
    <t>N2</t>
  </si>
  <si>
    <t>N3</t>
  </si>
  <si>
    <t>Ftest</t>
  </si>
  <si>
    <t>Ttest</t>
  </si>
  <si>
    <t>0 mM</t>
  </si>
  <si>
    <t>10 mM</t>
  </si>
  <si>
    <t>GstD7</t>
  </si>
  <si>
    <t>Fad2</t>
  </si>
  <si>
    <t>mag</t>
  </si>
  <si>
    <r>
      <t xml:space="preserve">Oregon-R </t>
    </r>
    <r>
      <rPr>
        <b/>
        <sz val="12"/>
        <color theme="1"/>
        <rFont val="Arial"/>
        <family val="2"/>
        <scheme val="minor"/>
      </rPr>
      <t>males</t>
    </r>
  </si>
  <si>
    <r>
      <t xml:space="preserve">Oregon-R </t>
    </r>
    <r>
      <rPr>
        <b/>
        <sz val="12"/>
        <color theme="1"/>
        <rFont val="Arial"/>
        <family val="2"/>
        <scheme val="minor"/>
      </rPr>
      <t>females</t>
    </r>
  </si>
  <si>
    <r>
      <t xml:space="preserve">VK00040 </t>
    </r>
    <r>
      <rPr>
        <b/>
        <sz val="12"/>
        <color theme="1"/>
        <rFont val="Arial"/>
        <family val="2"/>
        <scheme val="minor"/>
      </rPr>
      <t>males</t>
    </r>
  </si>
  <si>
    <r>
      <t xml:space="preserve">VK00040 </t>
    </r>
    <r>
      <rPr>
        <b/>
        <sz val="12"/>
        <color theme="1"/>
        <rFont val="Arial"/>
        <family val="2"/>
        <scheme val="minor"/>
      </rPr>
      <t>females</t>
    </r>
  </si>
  <si>
    <r>
      <t xml:space="preserve">AID </t>
    </r>
    <r>
      <rPr>
        <b/>
        <sz val="12"/>
        <color theme="1"/>
        <rFont val="Arial"/>
        <family val="2"/>
        <scheme val="minor"/>
      </rPr>
      <t>males</t>
    </r>
  </si>
  <si>
    <r>
      <t xml:space="preserve">AID </t>
    </r>
    <r>
      <rPr>
        <b/>
        <sz val="12"/>
        <color theme="1"/>
        <rFont val="Arial"/>
        <family val="2"/>
        <scheme val="minor"/>
      </rPr>
      <t>females</t>
    </r>
  </si>
  <si>
    <t>OreR_0mM_females_N1_W1</t>
  </si>
  <si>
    <t>OreR_0mM_females_N1_W2</t>
  </si>
  <si>
    <t>OreR_0mM_females_N1_W3</t>
  </si>
  <si>
    <t>OreR_10mM_females_N1_W1</t>
  </si>
  <si>
    <t>OreR_10mM_females_N1_W2</t>
  </si>
  <si>
    <t>OreR_10mM_females_N1_W3</t>
  </si>
  <si>
    <t>OreR_0mM_females_N2_W1</t>
  </si>
  <si>
    <t>OreR_0mM_females_N2_W2</t>
  </si>
  <si>
    <t>OreR_0mM_females_N2_W3</t>
  </si>
  <si>
    <t>OreR_10mM_females_N2_W1</t>
  </si>
  <si>
    <t>OreR_10mM_females_N2_W2</t>
  </si>
  <si>
    <t>OreR_10mM_females_N2_W3</t>
  </si>
  <si>
    <t>OreR_0mM_females_N3_W1</t>
  </si>
  <si>
    <t>OreR_0mM_females_N3_W2</t>
  </si>
  <si>
    <t>OreR_0mM_females_N3_W3</t>
  </si>
  <si>
    <t>OreR_10mM_females_N3_W1</t>
  </si>
  <si>
    <t>OreR_10mM_females_N3_W2</t>
  </si>
  <si>
    <t>OreR_10mM_females_N3_W3</t>
  </si>
  <si>
    <t>VK_0mM_males_N1_W1</t>
  </si>
  <si>
    <t>VK_0mM_males_N1_W2</t>
  </si>
  <si>
    <t>VK_0mM_males_N1_W3</t>
  </si>
  <si>
    <t>VK_10mM_males_N1_W1</t>
  </si>
  <si>
    <t>VK_10mM_males_N1_W2</t>
  </si>
  <si>
    <t>VK_10mM_males_N1_W3</t>
  </si>
  <si>
    <t>VK_0mM_males_N2_W1</t>
  </si>
  <si>
    <t>VK_0mM_males_N2_W2</t>
  </si>
  <si>
    <t>VK_0mM_males_N2_W3</t>
  </si>
  <si>
    <t>VK_10mM_males_N2_W1</t>
  </si>
  <si>
    <t>VK_10mM_males_N2_W2</t>
  </si>
  <si>
    <t>VK_10mM_males_N2_W3</t>
  </si>
  <si>
    <t>VK_0mM_males_N3_W1</t>
  </si>
  <si>
    <t>VK_0mM_males_N3_W2</t>
  </si>
  <si>
    <t>VK_0mM_males_N3_W3</t>
  </si>
  <si>
    <t>VK_10mM_males_N3_W1</t>
  </si>
  <si>
    <t>VK_10mM_males_N3_W2</t>
  </si>
  <si>
    <t>VK_10mM_males_N3_W3</t>
  </si>
  <si>
    <t>VK_0mM_females_N1_W1</t>
  </si>
  <si>
    <t>VK_0mM_females_N1_W2</t>
  </si>
  <si>
    <t>VK_0mM_females_N1_W3</t>
  </si>
  <si>
    <t>VK_10mM_females_N1_W1</t>
  </si>
  <si>
    <t>VK_10mM_females_N1_W2</t>
  </si>
  <si>
    <t>VK_10mM_females_N1_W3</t>
  </si>
  <si>
    <t>VK_0mM_females_N2_W1</t>
  </si>
  <si>
    <t>VK_0mM_females_N2_W2</t>
  </si>
  <si>
    <t>VK_0mM_females_N2_W3</t>
  </si>
  <si>
    <t>VK_10mM_females_N2_W1</t>
  </si>
  <si>
    <t>VK_10mM_females_N2_W2</t>
  </si>
  <si>
    <t>VK_10mM_females_N2_W3</t>
  </si>
  <si>
    <t>VK_0mM_females_N3_W1</t>
  </si>
  <si>
    <t>VK_0mM_females_N3_W2</t>
  </si>
  <si>
    <t>VK_0mM_females_N3_W3</t>
  </si>
  <si>
    <t>VK_10mM_females_N3_W1</t>
  </si>
  <si>
    <t>VK_10mM_females_N3_W2</t>
  </si>
  <si>
    <t>VK_10mM_females_N3_W3</t>
  </si>
  <si>
    <t>AGES_0mM_females_N1_W1</t>
  </si>
  <si>
    <t>AGES_0mM_females_N1_W2</t>
  </si>
  <si>
    <t>AGES_0mM_females_N1_W3</t>
  </si>
  <si>
    <t>AGES_10mM_females_N1_W1</t>
  </si>
  <si>
    <t>AGES_10mM_females_N1_W2</t>
  </si>
  <si>
    <t>AGES_10mM_females_N1_W3</t>
  </si>
  <si>
    <t>AGES_0mM_females_N2_W1</t>
  </si>
  <si>
    <t>AGES_0mM_females_N2_W2</t>
  </si>
  <si>
    <t>AGES_0mM_females_N2_W3</t>
  </si>
  <si>
    <t>AGES_10mM_females_N2_W1</t>
  </si>
  <si>
    <t>AGES_10mM_females_N2_W2</t>
  </si>
  <si>
    <t>AGES_10mM_females_N2_W3</t>
  </si>
  <si>
    <t>AGES_0mM_females_N3_W1</t>
  </si>
  <si>
    <t>AGES_0mM_females_N3_W2</t>
  </si>
  <si>
    <t>AGES_0mM_females_N3_W3</t>
  </si>
  <si>
    <t>AGES_10mM_females_N3_W1</t>
  </si>
  <si>
    <t>AGES_10mM_females_N3_W2</t>
  </si>
  <si>
    <t>AGES_10mM_females_N3_W3</t>
  </si>
  <si>
    <t>GstE3</t>
  </si>
  <si>
    <t>AGES_0mM_males_N1_W1</t>
  </si>
  <si>
    <t>AGES_0mM_males_N1_W2</t>
  </si>
  <si>
    <t>AGES_0mM_males_N1_W3</t>
  </si>
  <si>
    <t>AGES_10mM_males_N1_W1</t>
  </si>
  <si>
    <t>AGES_10mM_males_N1_W2</t>
  </si>
  <si>
    <t>AGES_10mM_males_N1_W3</t>
  </si>
  <si>
    <t>AGES_0mM_males_N2_W1</t>
  </si>
  <si>
    <t>AGES_0mM_males_N2_W2</t>
  </si>
  <si>
    <t>AGES_0mM_males_N2_W3</t>
  </si>
  <si>
    <t>AGES_10mM_males_N2_W1</t>
  </si>
  <si>
    <t>AGES_10mM_males_N2_W2</t>
  </si>
  <si>
    <t>AGES_10mM_males_N2_W3</t>
  </si>
  <si>
    <t>AGES_0mM_males_N3_W1</t>
  </si>
  <si>
    <t>AGES_0mM_males_N3_W2</t>
  </si>
  <si>
    <t>AGES_0mM_males_N3_W3</t>
  </si>
  <si>
    <t>AGES_10mM_males_N3_W1</t>
  </si>
  <si>
    <t>AGES_10mM_males_N3_W2</t>
  </si>
  <si>
    <t>AGES_10mM_males_N3_W3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</si>
</sst>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theme="1"/>
      <name val="Symbol"/>
      <charset val="2"/>
    </font>
    <font>
      <sz val="12"/>
      <color theme="9" tint="-0.249977111117893"/>
      <name val="Arial"/>
      <family val="2"/>
      <scheme val="minor"/>
    </font>
    <font>
      <sz val="12"/>
      <color theme="4" tint="-0.249977111117893"/>
      <name val="Arial"/>
      <family val="2"/>
      <scheme val="minor"/>
    </font>
    <font>
      <b/>
      <i/>
      <sz val="12"/>
      <color theme="1"/>
      <name val="Arial"/>
      <family val="2"/>
      <scheme val="minor"/>
    </font>
    <font>
      <sz val="12"/>
      <color rgb="FF000000"/>
      <name val="Arial"/>
      <family val="2"/>
    </font>
    <font>
      <b/>
      <i/>
      <sz val="12"/>
      <color theme="9" tint="-0.249977111117893"/>
      <name val="Arial"/>
      <family val="2"/>
      <scheme val="minor"/>
    </font>
    <font>
      <b/>
      <i/>
      <sz val="12"/>
      <color theme="5" tint="-0.249977111117893"/>
      <name val="Arial"/>
      <family val="2"/>
      <scheme val="minor"/>
    </font>
    <font>
      <b/>
      <i/>
      <sz val="12"/>
      <color theme="8" tint="-0.249977111117893"/>
      <name val="Arial"/>
      <family val="2"/>
      <scheme val="minor"/>
    </font>
    <font>
      <b/>
      <i/>
      <sz val="12"/>
      <color theme="4" tint="-0.249977111117893"/>
      <name val="Arial"/>
      <family val="2"/>
      <scheme val="minor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top" wrapText="1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  <xf numFmtId="2" fontId="3" fillId="0" borderId="0" xfId="0" applyNumberFormat="1" applyFont="1"/>
    <xf numFmtId="2" fontId="3" fillId="0" borderId="0" xfId="0" applyNumberFormat="1" applyFont="1" applyAlignment="1">
      <alignment horizontal="center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center"/>
    </xf>
    <xf numFmtId="0" fontId="0" fillId="0" borderId="1" xfId="0" applyBorder="1"/>
    <xf numFmtId="0" fontId="6" fillId="0" borderId="0" xfId="0" applyFont="1"/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4" borderId="5" xfId="0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2" fontId="0" fillId="4" borderId="6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4" borderId="1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6" fillId="0" borderId="1" xfId="0" applyFont="1" applyBorder="1"/>
    <xf numFmtId="0" fontId="11" fillId="0" borderId="0" xfId="0" applyFont="1"/>
    <xf numFmtId="2" fontId="0" fillId="0" borderId="0" xfId="0" applyNumberFormat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2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300"/>
      <color rgb="FFFFF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esley">
  <a:themeElements>
    <a:clrScheme name="Parallax">
      <a:dk1>
        <a:sysClr val="windowText" lastClr="000000"/>
      </a:dk1>
      <a:lt1>
        <a:sysClr val="window" lastClr="FFFFFF"/>
      </a:lt1>
      <a:dk2>
        <a:srgbClr val="212121"/>
      </a:dk2>
      <a:lt2>
        <a:srgbClr val="CDD0D1"/>
      </a:lt2>
      <a:accent1>
        <a:srgbClr val="30ACEC"/>
      </a:accent1>
      <a:accent2>
        <a:srgbClr val="80C34F"/>
      </a:accent2>
      <a:accent3>
        <a:srgbClr val="E29D3E"/>
      </a:accent3>
      <a:accent4>
        <a:srgbClr val="D64A3B"/>
      </a:accent4>
      <a:accent5>
        <a:srgbClr val="D64787"/>
      </a:accent5>
      <a:accent6>
        <a:srgbClr val="A666E1"/>
      </a:accent6>
      <a:hlink>
        <a:srgbClr val="3085ED"/>
      </a:hlink>
      <a:folHlink>
        <a:srgbClr val="82B6F4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rallax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04000"/>
              </a:schemeClr>
            </a:gs>
            <a:gs pos="100000">
              <a:schemeClr val="phClr">
                <a:tint val="84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2000"/>
              </a:schemeClr>
            </a:gs>
            <a:gs pos="100000">
              <a:schemeClr val="phClr">
                <a:shade val="88000"/>
                <a:lumMod val="94000"/>
              </a:schemeClr>
            </a:gs>
          </a:gsLst>
          <a:path path="circle">
            <a:fillToRect l="50000" t="100000" r="100000" b="50000"/>
          </a:path>
        </a:gradFill>
      </a:fillStyleLst>
      <a:lnStyleLst>
        <a:ln w="9525" cap="rnd" cmpd="sng" algn="ctr">
          <a:solidFill>
            <a:schemeClr val="phClr">
              <a:tint val="6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reflection blurRad="12700" stA="26000" endPos="32000" dist="12700" dir="5400000" sy="-100000" rotWithShape="0"/>
          </a:effectLst>
        </a:effectStyle>
        <a:effectStyle>
          <a:effectLst>
            <a:outerShdw blurRad="38100" dist="25400" dir="5400000" rotWithShape="0">
              <a:srgbClr val="000000">
                <a:alpha val="6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25400" h="127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98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76000"/>
                <a:satMod val="180000"/>
              </a:schemeClr>
              <a:schemeClr val="phClr">
                <a:tint val="80000"/>
                <a:satMod val="120000"/>
                <a:lumMod val="18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Parallax" id="{3388167B-A2EB-4685-9635-1831D9AEF8C4}" vid="{4F7A876A-7598-49CA-AFC8-8EDA2551E4A7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906AC-783F-5949-87B1-34DD9A767CCA}">
  <sheetPr>
    <pageSetUpPr fitToPage="1"/>
  </sheetPr>
  <dimension ref="A1:M55"/>
  <sheetViews>
    <sheetView tabSelected="1" zoomScale="130" zoomScaleNormal="130" workbookViewId="0">
      <pane ySplit="1" topLeftCell="A2" activePane="bottomLeft" state="frozen"/>
      <selection pane="bottomLeft" activeCell="G28" sqref="G28"/>
    </sheetView>
  </sheetViews>
  <sheetFormatPr baseColWidth="10" defaultRowHeight="16" x14ac:dyDescent="0.2"/>
  <cols>
    <col min="2" max="2" width="23.85546875" bestFit="1" customWidth="1"/>
    <col min="4" max="4" width="12.7109375" customWidth="1"/>
    <col min="5" max="5" width="12.28515625" customWidth="1"/>
    <col min="6" max="6" width="9.7109375" customWidth="1"/>
    <col min="7" max="7" width="16.7109375" customWidth="1"/>
    <col min="12" max="12" width="12.28515625" customWidth="1"/>
  </cols>
  <sheetData>
    <row r="1" spans="1:13" s="1" customFormat="1" ht="11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13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x14ac:dyDescent="0.2">
      <c r="A2" t="s">
        <v>11</v>
      </c>
      <c r="B2" t="s">
        <v>18</v>
      </c>
      <c r="C2">
        <v>22.46</v>
      </c>
      <c r="D2" s="38">
        <f>AVERAGE(C2:C4)</f>
        <v>22.47666666666667</v>
      </c>
      <c r="E2" s="3">
        <f>D2-C2</f>
        <v>1.6666666666669272E-2</v>
      </c>
      <c r="F2" s="4">
        <f>2^E2</f>
        <v>1.0116194403019243</v>
      </c>
    </row>
    <row r="3" spans="1:13" x14ac:dyDescent="0.2">
      <c r="A3" s="5" t="s">
        <v>11</v>
      </c>
      <c r="B3" s="5" t="s">
        <v>19</v>
      </c>
      <c r="C3">
        <v>22.42</v>
      </c>
      <c r="D3" s="38"/>
      <c r="E3" s="7">
        <f>D2-C3</f>
        <v>5.6666666666668419E-2</v>
      </c>
      <c r="F3" s="8">
        <f t="shared" ref="F3:F19" si="0">2^E3</f>
        <v>1.0400599338884791</v>
      </c>
    </row>
    <row r="4" spans="1:13" x14ac:dyDescent="0.2">
      <c r="A4" s="6" t="s">
        <v>11</v>
      </c>
      <c r="B4" s="6" t="s">
        <v>20</v>
      </c>
      <c r="C4">
        <v>22.55</v>
      </c>
      <c r="D4" s="38"/>
      <c r="E4" s="9">
        <f>D2-C4</f>
        <v>-7.3333333333330586E-2</v>
      </c>
      <c r="F4" s="10">
        <f t="shared" si="0"/>
        <v>0.95043947771080395</v>
      </c>
    </row>
    <row r="5" spans="1:13" x14ac:dyDescent="0.2">
      <c r="A5" t="s">
        <v>11</v>
      </c>
      <c r="B5" t="s">
        <v>21</v>
      </c>
      <c r="C5">
        <v>22.3</v>
      </c>
      <c r="D5" s="38"/>
      <c r="E5" s="3">
        <f>D2-C5</f>
        <v>0.17666666666666941</v>
      </c>
      <c r="F5" s="4">
        <f t="shared" si="0"/>
        <v>1.1302693892731581</v>
      </c>
    </row>
    <row r="6" spans="1:13" x14ac:dyDescent="0.2">
      <c r="A6" s="5" t="s">
        <v>11</v>
      </c>
      <c r="B6" s="5" t="s">
        <v>22</v>
      </c>
      <c r="C6">
        <v>22.27</v>
      </c>
      <c r="D6" s="38"/>
      <c r="E6" s="7">
        <f>D2-C6</f>
        <v>0.20666666666667055</v>
      </c>
      <c r="F6" s="8">
        <f t="shared" si="0"/>
        <v>1.1540187517635592</v>
      </c>
    </row>
    <row r="7" spans="1:13" x14ac:dyDescent="0.2">
      <c r="A7" s="6" t="s">
        <v>11</v>
      </c>
      <c r="B7" s="6" t="s">
        <v>23</v>
      </c>
      <c r="C7">
        <v>22.33</v>
      </c>
      <c r="D7" s="38"/>
      <c r="E7" s="9">
        <f>D2-C7</f>
        <v>0.14666666666667183</v>
      </c>
      <c r="F7" s="10">
        <f t="shared" si="0"/>
        <v>1.1070087815953125</v>
      </c>
    </row>
    <row r="8" spans="1:13" x14ac:dyDescent="0.2">
      <c r="A8" t="s">
        <v>12</v>
      </c>
      <c r="B8" t="s">
        <v>18</v>
      </c>
      <c r="C8">
        <v>24.66</v>
      </c>
      <c r="D8" s="38">
        <f>AVERAGE(C8:C10)</f>
        <v>24.596666666666664</v>
      </c>
      <c r="E8" s="3">
        <f>D8-C8</f>
        <v>-6.3333333333336128E-2</v>
      </c>
      <c r="F8" s="4">
        <f t="shared" si="0"/>
        <v>0.95705030707389949</v>
      </c>
    </row>
    <row r="9" spans="1:13" x14ac:dyDescent="0.2">
      <c r="A9" s="5" t="s">
        <v>12</v>
      </c>
      <c r="B9" s="5" t="s">
        <v>19</v>
      </c>
      <c r="C9">
        <v>24.45</v>
      </c>
      <c r="D9" s="38"/>
      <c r="E9" s="7">
        <f>D8-C9</f>
        <v>0.14666666666666472</v>
      </c>
      <c r="F9" s="8">
        <f t="shared" si="0"/>
        <v>1.1070087815953069</v>
      </c>
    </row>
    <row r="10" spans="1:13" x14ac:dyDescent="0.2">
      <c r="A10" s="6" t="s">
        <v>12</v>
      </c>
      <c r="B10" s="6" t="s">
        <v>20</v>
      </c>
      <c r="C10">
        <v>24.68</v>
      </c>
      <c r="D10" s="38"/>
      <c r="E10" s="9">
        <f>D8-C10</f>
        <v>-8.3333333333335702E-2</v>
      </c>
      <c r="F10" s="10">
        <f t="shared" si="0"/>
        <v>0.94387431268169186</v>
      </c>
    </row>
    <row r="11" spans="1:13" x14ac:dyDescent="0.2">
      <c r="A11" t="s">
        <v>12</v>
      </c>
      <c r="B11" t="s">
        <v>21</v>
      </c>
      <c r="C11">
        <v>23.36</v>
      </c>
      <c r="D11" s="38"/>
      <c r="E11" s="3">
        <f>D8-C11</f>
        <v>1.2366666666666646</v>
      </c>
      <c r="F11" s="4">
        <f t="shared" si="0"/>
        <v>2.3565342776881368</v>
      </c>
    </row>
    <row r="12" spans="1:13" x14ac:dyDescent="0.2">
      <c r="A12" s="5" t="s">
        <v>12</v>
      </c>
      <c r="B12" s="5" t="s">
        <v>22</v>
      </c>
      <c r="C12">
        <v>23.53</v>
      </c>
      <c r="D12" s="38"/>
      <c r="E12" s="7">
        <f>D8-C12</f>
        <v>1.0666666666666629</v>
      </c>
      <c r="F12" s="8">
        <f t="shared" si="0"/>
        <v>2.0945882456412481</v>
      </c>
    </row>
    <row r="13" spans="1:13" x14ac:dyDescent="0.2">
      <c r="A13" s="6" t="s">
        <v>12</v>
      </c>
      <c r="B13" s="6" t="s">
        <v>23</v>
      </c>
      <c r="C13">
        <v>24.05</v>
      </c>
      <c r="D13" s="38"/>
      <c r="E13" s="9">
        <f>D8-C13</f>
        <v>0.5466666666666633</v>
      </c>
      <c r="F13" s="10">
        <f t="shared" si="0"/>
        <v>1.4607068446100693</v>
      </c>
    </row>
    <row r="14" spans="1:13" x14ac:dyDescent="0.2">
      <c r="A14" t="s">
        <v>125</v>
      </c>
      <c r="B14" t="s">
        <v>18</v>
      </c>
      <c r="C14">
        <v>26.49</v>
      </c>
      <c r="D14" s="38">
        <f>AVERAGE(C14:C15)</f>
        <v>26.439999999999998</v>
      </c>
      <c r="E14" s="3">
        <f>D14-C14</f>
        <v>-5.0000000000000711E-2</v>
      </c>
      <c r="F14" s="4">
        <f t="shared" si="0"/>
        <v>0.96593632892484504</v>
      </c>
      <c r="G14" s="4">
        <f t="shared" ref="G14:G19" si="1">GEOMEAN(F2,F8)</f>
        <v>0.98395665350811212</v>
      </c>
      <c r="H14" s="3">
        <f t="shared" ref="H14:H19" si="2">F14/G14</f>
        <v>0.981685855246754</v>
      </c>
      <c r="I14" s="3">
        <f t="shared" ref="I14:I19" si="3">ABS(LOG(H14,2))</f>
        <v>2.6666666666667428E-2</v>
      </c>
      <c r="J14" s="40">
        <f>GEOMEAN(H14,H15,H16)</f>
        <v>0.89917053563818494</v>
      </c>
      <c r="K14" s="40">
        <f>AVERAGE(I14:I16)</f>
        <v>0.15333333333333482</v>
      </c>
      <c r="L14" s="40">
        <f>STDEV(I14:I16)</f>
        <v>0.19813715788143624</v>
      </c>
      <c r="M14" s="40">
        <f>L14/SQRT(3)</f>
        <v>0.1143945414393146</v>
      </c>
    </row>
    <row r="15" spans="1:13" x14ac:dyDescent="0.2">
      <c r="A15" s="5" t="s">
        <v>125</v>
      </c>
      <c r="B15" s="5" t="s">
        <v>19</v>
      </c>
      <c r="C15">
        <v>26.39</v>
      </c>
      <c r="D15" s="38"/>
      <c r="E15" s="7">
        <f>D14-C15</f>
        <v>4.9999999999997158E-2</v>
      </c>
      <c r="F15" s="8">
        <f t="shared" si="0"/>
        <v>1.0352649238413754</v>
      </c>
      <c r="G15" s="8">
        <f t="shared" si="1"/>
        <v>1.0730123392580257</v>
      </c>
      <c r="H15" s="7">
        <f>F15/G15</f>
        <v>0.96482107983702015</v>
      </c>
      <c r="I15" s="7">
        <f t="shared" si="3"/>
        <v>5.1666666666669386E-2</v>
      </c>
      <c r="J15" s="40"/>
      <c r="K15" s="40"/>
      <c r="L15" s="40"/>
      <c r="M15" s="40"/>
    </row>
    <row r="16" spans="1:13" x14ac:dyDescent="0.2">
      <c r="A16" s="6" t="s">
        <v>125</v>
      </c>
      <c r="B16" s="6" t="s">
        <v>20</v>
      </c>
      <c r="C16">
        <v>26.9</v>
      </c>
      <c r="D16" s="38"/>
      <c r="E16" s="9">
        <f>D14-C16</f>
        <v>-0.46000000000000085</v>
      </c>
      <c r="F16" s="10">
        <f t="shared" si="0"/>
        <v>0.72698625866015487</v>
      </c>
      <c r="G16" s="10">
        <f t="shared" si="1"/>
        <v>0.94715120691990429</v>
      </c>
      <c r="H16" s="9">
        <f t="shared" si="2"/>
        <v>0.7675503693061676</v>
      </c>
      <c r="I16" s="9">
        <f t="shared" si="3"/>
        <v>0.38166666666666765</v>
      </c>
      <c r="J16" s="40"/>
      <c r="K16" s="40"/>
      <c r="L16" s="40"/>
      <c r="M16" s="40"/>
    </row>
    <row r="17" spans="1:13" x14ac:dyDescent="0.2">
      <c r="A17" t="s">
        <v>125</v>
      </c>
      <c r="B17" t="s">
        <v>21</v>
      </c>
      <c r="C17">
        <v>25.08</v>
      </c>
      <c r="D17" s="38"/>
      <c r="E17" s="3">
        <f>D14-C17</f>
        <v>1.3599999999999994</v>
      </c>
      <c r="F17" s="4">
        <f t="shared" si="0"/>
        <v>2.5668517951258072</v>
      </c>
      <c r="G17" s="4">
        <f t="shared" si="1"/>
        <v>1.6320289699768915</v>
      </c>
      <c r="H17" s="3">
        <f t="shared" si="2"/>
        <v>1.5727979357879611</v>
      </c>
      <c r="I17" s="3">
        <f t="shared" si="3"/>
        <v>0.65333333333333232</v>
      </c>
      <c r="J17" s="40">
        <f>GEOMEAN(H17,H18,H19)</f>
        <v>1.6021397551792425</v>
      </c>
      <c r="K17" s="40">
        <f>AVERAGE(H17:H19)</f>
        <v>1.6026905546204981</v>
      </c>
      <c r="L17" s="40">
        <f>STDEV(I17:I19)</f>
        <v>4.6188021535169141E-2</v>
      </c>
      <c r="M17" s="40">
        <f>L17/SQRT(3)</f>
        <v>2.6666666666666138E-2</v>
      </c>
    </row>
    <row r="18" spans="1:13" x14ac:dyDescent="0.2">
      <c r="A18" s="5" t="s">
        <v>125</v>
      </c>
      <c r="B18" s="5" t="s">
        <v>22</v>
      </c>
      <c r="C18">
        <v>25.15</v>
      </c>
      <c r="D18" s="38"/>
      <c r="E18" s="7">
        <f>D14-C18</f>
        <v>1.2899999999999991</v>
      </c>
      <c r="F18" s="8">
        <f>2^E18</f>
        <v>2.4452805553841355</v>
      </c>
      <c r="G18" s="8">
        <f t="shared" si="1"/>
        <v>1.5547328107084948</v>
      </c>
      <c r="H18" s="7">
        <f t="shared" si="2"/>
        <v>1.5727979357879611</v>
      </c>
      <c r="I18" s="7">
        <f t="shared" si="3"/>
        <v>0.65333333333333232</v>
      </c>
      <c r="J18" s="40"/>
      <c r="K18" s="40"/>
      <c r="L18" s="40"/>
      <c r="M18" s="40"/>
    </row>
    <row r="19" spans="1:13" ht="17" thickBot="1" x14ac:dyDescent="0.25">
      <c r="A19" s="11" t="s">
        <v>125</v>
      </c>
      <c r="B19" s="11" t="s">
        <v>23</v>
      </c>
      <c r="C19" s="14">
        <v>25.36</v>
      </c>
      <c r="D19" s="39"/>
      <c r="E19" s="12">
        <f>D14-C19</f>
        <v>1.0799999999999983</v>
      </c>
      <c r="F19" s="13">
        <f t="shared" si="0"/>
        <v>2.1140360811227583</v>
      </c>
      <c r="G19" s="13">
        <f t="shared" si="1"/>
        <v>1.2716191663858036</v>
      </c>
      <c r="H19" s="12">
        <f t="shared" si="2"/>
        <v>1.6624757922855726</v>
      </c>
      <c r="I19" s="12">
        <f t="shared" si="3"/>
        <v>0.73333333333333073</v>
      </c>
      <c r="J19" s="41"/>
      <c r="K19" s="41"/>
      <c r="L19" s="41"/>
      <c r="M19" s="41"/>
    </row>
    <row r="20" spans="1:13" x14ac:dyDescent="0.2">
      <c r="A20" t="s">
        <v>11</v>
      </c>
      <c r="B20" t="s">
        <v>26</v>
      </c>
      <c r="C20">
        <v>22.2</v>
      </c>
      <c r="D20" s="38">
        <f>AVERAGE(C20:C22)</f>
        <v>22.173333333333336</v>
      </c>
      <c r="E20" s="3">
        <f>D20-C20</f>
        <v>-2.666666666666373E-2</v>
      </c>
      <c r="F20" s="4">
        <f>2^E20</f>
        <v>0.98168585524675656</v>
      </c>
    </row>
    <row r="21" spans="1:13" x14ac:dyDescent="0.2">
      <c r="A21" s="5" t="s">
        <v>11</v>
      </c>
      <c r="B21" s="5" t="s">
        <v>27</v>
      </c>
      <c r="C21">
        <v>22.14</v>
      </c>
      <c r="D21" s="38"/>
      <c r="E21" s="7">
        <f>D20-C21</f>
        <v>3.3333333333334991E-2</v>
      </c>
      <c r="F21" s="8">
        <f t="shared" ref="F21:F35" si="4">2^E21</f>
        <v>1.0233738919967761</v>
      </c>
    </row>
    <row r="22" spans="1:13" x14ac:dyDescent="0.2">
      <c r="A22" s="6" t="s">
        <v>11</v>
      </c>
      <c r="B22" s="6" t="s">
        <v>28</v>
      </c>
      <c r="C22">
        <v>22.18</v>
      </c>
      <c r="D22" s="38"/>
      <c r="E22" s="9">
        <f>D20-C22</f>
        <v>-6.6666666666641561E-3</v>
      </c>
      <c r="F22" s="10">
        <f t="shared" si="4"/>
        <v>0.99538967910323073</v>
      </c>
    </row>
    <row r="23" spans="1:13" x14ac:dyDescent="0.2">
      <c r="A23" t="s">
        <v>11</v>
      </c>
      <c r="B23" t="s">
        <v>29</v>
      </c>
      <c r="C23">
        <v>22.03</v>
      </c>
      <c r="D23" s="38"/>
      <c r="E23" s="3">
        <f>D20-C23</f>
        <v>0.14333333333333442</v>
      </c>
      <c r="F23" s="4">
        <f t="shared" si="4"/>
        <v>1.1044540007443524</v>
      </c>
    </row>
    <row r="24" spans="1:13" x14ac:dyDescent="0.2">
      <c r="A24" s="5" t="s">
        <v>11</v>
      </c>
      <c r="B24" s="5" t="s">
        <v>30</v>
      </c>
      <c r="C24">
        <v>22.08</v>
      </c>
      <c r="D24" s="38"/>
      <c r="E24" s="7">
        <f>D20-C24</f>
        <v>9.3333333333337265E-2</v>
      </c>
      <c r="F24" s="8">
        <f t="shared" si="4"/>
        <v>1.0668322429453605</v>
      </c>
    </row>
    <row r="25" spans="1:13" x14ac:dyDescent="0.2">
      <c r="A25" s="6" t="s">
        <v>11</v>
      </c>
      <c r="B25" s="6" t="s">
        <v>31</v>
      </c>
      <c r="C25">
        <v>22.21</v>
      </c>
      <c r="D25" s="38"/>
      <c r="E25" s="9">
        <f>D20-C25</f>
        <v>-3.6666666666665293E-2</v>
      </c>
      <c r="F25" s="10">
        <f t="shared" si="4"/>
        <v>0.97490485572224106</v>
      </c>
    </row>
    <row r="26" spans="1:13" x14ac:dyDescent="0.2">
      <c r="A26" t="s">
        <v>12</v>
      </c>
      <c r="B26" t="s">
        <v>26</v>
      </c>
      <c r="C26">
        <v>24.73</v>
      </c>
      <c r="D26" s="38">
        <f>AVERAGE(C26:C28)</f>
        <v>25.006666666666671</v>
      </c>
      <c r="E26" s="3">
        <f>D26-C26</f>
        <v>0.27666666666667084</v>
      </c>
      <c r="F26" s="4">
        <f t="shared" si="4"/>
        <v>1.2113927369400752</v>
      </c>
    </row>
    <row r="27" spans="1:13" x14ac:dyDescent="0.2">
      <c r="A27" s="5" t="s">
        <v>12</v>
      </c>
      <c r="B27" s="5" t="s">
        <v>27</v>
      </c>
      <c r="C27">
        <v>26.28</v>
      </c>
      <c r="D27" s="38"/>
      <c r="E27" s="7">
        <f>D26-C27</f>
        <v>-1.2733333333333299</v>
      </c>
      <c r="F27" s="8">
        <f t="shared" si="4"/>
        <v>0.41370281135000742</v>
      </c>
    </row>
    <row r="28" spans="1:13" x14ac:dyDescent="0.2">
      <c r="A28" s="6" t="s">
        <v>12</v>
      </c>
      <c r="B28" s="6" t="s">
        <v>28</v>
      </c>
      <c r="C28">
        <v>24.01</v>
      </c>
      <c r="D28" s="38"/>
      <c r="E28" s="9">
        <f>D26-C28</f>
        <v>0.9966666666666697</v>
      </c>
      <c r="F28" s="10">
        <f t="shared" si="4"/>
        <v>1.9953843530540507</v>
      </c>
    </row>
    <row r="29" spans="1:13" x14ac:dyDescent="0.2">
      <c r="A29" t="s">
        <v>12</v>
      </c>
      <c r="B29" t="s">
        <v>29</v>
      </c>
      <c r="C29">
        <v>24.34</v>
      </c>
      <c r="D29" s="38"/>
      <c r="E29" s="3">
        <f>D26-C29</f>
        <v>0.6666666666666714</v>
      </c>
      <c r="F29" s="4">
        <f t="shared" si="4"/>
        <v>1.5874010519682047</v>
      </c>
    </row>
    <row r="30" spans="1:13" x14ac:dyDescent="0.2">
      <c r="A30" s="5" t="s">
        <v>12</v>
      </c>
      <c r="B30" s="5" t="s">
        <v>30</v>
      </c>
      <c r="C30">
        <v>24.66</v>
      </c>
      <c r="D30" s="38"/>
      <c r="E30" s="7">
        <f>D26-C30</f>
        <v>0.34666666666667112</v>
      </c>
      <c r="F30" s="8">
        <f t="shared" si="4"/>
        <v>1.2716191663858067</v>
      </c>
    </row>
    <row r="31" spans="1:13" x14ac:dyDescent="0.2">
      <c r="A31" s="6" t="s">
        <v>12</v>
      </c>
      <c r="B31" s="6" t="s">
        <v>31</v>
      </c>
      <c r="C31">
        <v>24.22</v>
      </c>
      <c r="D31" s="38"/>
      <c r="E31" s="9">
        <f>D26-C31</f>
        <v>0.7866666666666724</v>
      </c>
      <c r="F31" s="10">
        <f t="shared" si="4"/>
        <v>1.7250840639843881</v>
      </c>
    </row>
    <row r="32" spans="1:13" x14ac:dyDescent="0.2">
      <c r="A32" t="s">
        <v>125</v>
      </c>
      <c r="B32" t="s">
        <v>26</v>
      </c>
      <c r="C32">
        <v>26.87</v>
      </c>
      <c r="D32" s="38">
        <f>AVERAGE(C32:C33)</f>
        <v>26.85</v>
      </c>
      <c r="E32" s="3">
        <f>D32-C32</f>
        <v>-1.9999999999999574E-2</v>
      </c>
      <c r="F32" s="4">
        <f t="shared" si="4"/>
        <v>0.98623270449335942</v>
      </c>
      <c r="G32" s="4">
        <f t="shared" ref="G32:G37" si="5">GEOMEAN(F20,F26)</f>
        <v>1.0905077326652604</v>
      </c>
      <c r="H32" s="3">
        <f t="shared" ref="H32" si="6">F32/G32</f>
        <v>0.90437937756108611</v>
      </c>
      <c r="I32" s="3">
        <f t="shared" ref="I32:I37" si="7">ABS(LOG(H32,2))</f>
        <v>0.14500000000000318</v>
      </c>
      <c r="J32" s="40">
        <f>GEOMEAN(H32,H33,H34)</f>
        <v>0.99538967910322795</v>
      </c>
      <c r="K32" s="40">
        <f>AVERAGE(I32:I34)</f>
        <v>0.43333333333333518</v>
      </c>
      <c r="L32" s="40">
        <f>STDEV(I32:I34)</f>
        <v>0.25740694111335194</v>
      </c>
      <c r="M32" s="40">
        <f>L32/SQRT(3)</f>
        <v>0.1486139667430719</v>
      </c>
    </row>
    <row r="33" spans="1:13" x14ac:dyDescent="0.2">
      <c r="A33" s="5" t="s">
        <v>125</v>
      </c>
      <c r="B33" s="5" t="s">
        <v>27</v>
      </c>
      <c r="C33">
        <v>26.83</v>
      </c>
      <c r="D33" s="38"/>
      <c r="E33" s="7">
        <f>D32-C33</f>
        <v>2.0000000000003126E-2</v>
      </c>
      <c r="F33" s="8">
        <f t="shared" si="4"/>
        <v>1.0139594797900313</v>
      </c>
      <c r="G33" s="8">
        <f t="shared" si="5"/>
        <v>0.65067092772096802</v>
      </c>
      <c r="H33" s="7">
        <f>F33/G33</f>
        <v>1.558329159321</v>
      </c>
      <c r="I33" s="7">
        <f t="shared" si="7"/>
        <v>0.64000000000000024</v>
      </c>
      <c r="J33" s="40"/>
      <c r="K33" s="40"/>
      <c r="L33" s="40"/>
      <c r="M33" s="40"/>
    </row>
    <row r="34" spans="1:13" x14ac:dyDescent="0.2">
      <c r="A34" s="6" t="s">
        <v>125</v>
      </c>
      <c r="B34" s="6" t="s">
        <v>28</v>
      </c>
      <c r="C34">
        <v>26.87</v>
      </c>
      <c r="D34" s="38"/>
      <c r="E34" s="9">
        <f>D32-C34</f>
        <v>-1.9999999999999574E-2</v>
      </c>
      <c r="F34" s="10">
        <f t="shared" si="4"/>
        <v>0.98623270449335942</v>
      </c>
      <c r="G34" s="10">
        <f t="shared" si="5"/>
        <v>1.4093207551420219</v>
      </c>
      <c r="H34" s="9">
        <f t="shared" ref="H34:H37" si="8">F34/G34</f>
        <v>0.69979293279759691</v>
      </c>
      <c r="I34" s="9">
        <f t="shared" si="7"/>
        <v>0.51500000000000223</v>
      </c>
      <c r="J34" s="40"/>
      <c r="K34" s="40"/>
      <c r="L34" s="40"/>
      <c r="M34" s="40"/>
    </row>
    <row r="35" spans="1:13" x14ac:dyDescent="0.2">
      <c r="A35" t="s">
        <v>125</v>
      </c>
      <c r="B35" t="s">
        <v>29</v>
      </c>
      <c r="C35">
        <v>25.94</v>
      </c>
      <c r="D35" s="38"/>
      <c r="E35" s="3">
        <f>D32-C35</f>
        <v>0.91000000000000014</v>
      </c>
      <c r="F35" s="4">
        <f t="shared" si="4"/>
        <v>1.8790454984280238</v>
      </c>
      <c r="G35" s="4">
        <f t="shared" si="5"/>
        <v>1.3240889103953999</v>
      </c>
      <c r="H35" s="3">
        <f t="shared" si="8"/>
        <v>1.4191233562003798</v>
      </c>
      <c r="I35" s="3">
        <f t="shared" si="7"/>
        <v>0.50499999999999734</v>
      </c>
      <c r="J35" s="40">
        <f>GEOMEAN(H35,H36,H37)</f>
        <v>1.9096832078208301</v>
      </c>
      <c r="K35" s="40">
        <f>AVERAGE(H35:H37)</f>
        <v>2.0077563391425075</v>
      </c>
      <c r="L35" s="40">
        <f>STDEV(I35:I37)</f>
        <v>0.54736489961755364</v>
      </c>
      <c r="M35" s="40">
        <f>L35/SQRT(3)</f>
        <v>0.3160212721391471</v>
      </c>
    </row>
    <row r="36" spans="1:13" x14ac:dyDescent="0.2">
      <c r="A36" s="5" t="s">
        <v>125</v>
      </c>
      <c r="B36" s="5" t="s">
        <v>30</v>
      </c>
      <c r="C36">
        <v>25.08</v>
      </c>
      <c r="D36" s="38"/>
      <c r="E36" s="7">
        <f>D32-C36</f>
        <v>1.7700000000000031</v>
      </c>
      <c r="F36" s="8">
        <f>2^E36</f>
        <v>3.4105395670718339</v>
      </c>
      <c r="G36" s="8">
        <f t="shared" si="5"/>
        <v>1.1647335864684591</v>
      </c>
      <c r="H36" s="7">
        <f t="shared" si="8"/>
        <v>2.9281713918912486</v>
      </c>
      <c r="I36" s="7">
        <f t="shared" si="7"/>
        <v>1.5499999999999989</v>
      </c>
      <c r="J36" s="40"/>
      <c r="K36" s="40"/>
      <c r="L36" s="40"/>
      <c r="M36" s="40"/>
    </row>
    <row r="37" spans="1:13" ht="17" thickBot="1" x14ac:dyDescent="0.25">
      <c r="A37" s="11" t="s">
        <v>125</v>
      </c>
      <c r="B37" s="11" t="s">
        <v>31</v>
      </c>
      <c r="C37" s="14">
        <v>25.73</v>
      </c>
      <c r="D37" s="39"/>
      <c r="E37" s="12">
        <f>D32-C37</f>
        <v>1.120000000000001</v>
      </c>
      <c r="F37" s="13">
        <f t="shared" ref="F37" si="9">2^E37</f>
        <v>2.1734697250521178</v>
      </c>
      <c r="G37" s="13">
        <f t="shared" si="5"/>
        <v>1.2968395546510127</v>
      </c>
      <c r="H37" s="12">
        <f t="shared" si="8"/>
        <v>1.6759742693358943</v>
      </c>
      <c r="I37" s="12">
        <f t="shared" si="7"/>
        <v>0.74499999999999755</v>
      </c>
      <c r="J37" s="41"/>
      <c r="K37" s="41"/>
      <c r="L37" s="41"/>
      <c r="M37" s="41"/>
    </row>
    <row r="38" spans="1:13" x14ac:dyDescent="0.2">
      <c r="A38" t="s">
        <v>11</v>
      </c>
      <c r="B38" t="s">
        <v>25</v>
      </c>
      <c r="C38">
        <v>22.1</v>
      </c>
      <c r="D38" s="38">
        <f>AVERAGE(C38:C40)</f>
        <v>22.113333333333333</v>
      </c>
      <c r="E38" s="3">
        <f>D38-C38</f>
        <v>1.3333333333331865E-2</v>
      </c>
      <c r="F38" s="4">
        <f>2^E38</f>
        <v>1.0092848012118731</v>
      </c>
    </row>
    <row r="39" spans="1:13" x14ac:dyDescent="0.2">
      <c r="A39" s="5" t="s">
        <v>11</v>
      </c>
      <c r="B39" s="5" t="s">
        <v>32</v>
      </c>
      <c r="C39">
        <v>22.11</v>
      </c>
      <c r="D39" s="38"/>
      <c r="E39" s="7">
        <f>D38-C39</f>
        <v>3.3333333333338544E-3</v>
      </c>
      <c r="F39" s="8">
        <f t="shared" ref="F39:F53" si="10">2^E39</f>
        <v>1.0023131618421732</v>
      </c>
    </row>
    <row r="40" spans="1:13" x14ac:dyDescent="0.2">
      <c r="A40" s="6" t="s">
        <v>11</v>
      </c>
      <c r="B40" s="6" t="s">
        <v>33</v>
      </c>
      <c r="C40">
        <v>22.13</v>
      </c>
      <c r="D40" s="38"/>
      <c r="E40" s="9">
        <f>D38-C40</f>
        <v>-1.6666666666665719E-2</v>
      </c>
      <c r="F40" s="10">
        <f t="shared" si="10"/>
        <v>0.98851402035289671</v>
      </c>
    </row>
    <row r="41" spans="1:13" x14ac:dyDescent="0.2">
      <c r="A41" t="s">
        <v>11</v>
      </c>
      <c r="B41" t="s">
        <v>34</v>
      </c>
      <c r="C41">
        <v>22.45</v>
      </c>
      <c r="D41" s="38"/>
      <c r="E41" s="3">
        <f>D38-C41</f>
        <v>-0.336666666666666</v>
      </c>
      <c r="F41" s="4">
        <f t="shared" si="10"/>
        <v>0.79186880527972003</v>
      </c>
    </row>
    <row r="42" spans="1:13" x14ac:dyDescent="0.2">
      <c r="A42" s="5" t="s">
        <v>11</v>
      </c>
      <c r="B42" s="5" t="s">
        <v>35</v>
      </c>
      <c r="C42">
        <v>22.43</v>
      </c>
      <c r="D42" s="38"/>
      <c r="E42" s="7">
        <f>D38-C42</f>
        <v>-0.31666666666666643</v>
      </c>
      <c r="F42" s="8">
        <f t="shared" si="10"/>
        <v>0.80292288186337657</v>
      </c>
    </row>
    <row r="43" spans="1:13" x14ac:dyDescent="0.2">
      <c r="A43" s="6" t="s">
        <v>11</v>
      </c>
      <c r="B43" s="6" t="s">
        <v>36</v>
      </c>
      <c r="C43">
        <v>22.41</v>
      </c>
      <c r="D43" s="38"/>
      <c r="E43" s="9">
        <f>D38-C43</f>
        <v>-0.29666666666666686</v>
      </c>
      <c r="F43" s="10">
        <f t="shared" si="10"/>
        <v>0.81413126760570009</v>
      </c>
    </row>
    <row r="44" spans="1:13" x14ac:dyDescent="0.2">
      <c r="A44" t="s">
        <v>12</v>
      </c>
      <c r="B44" t="s">
        <v>25</v>
      </c>
      <c r="C44">
        <v>24.14</v>
      </c>
      <c r="D44" s="38">
        <f>AVERAGE(C44:C46)</f>
        <v>24.13666666666667</v>
      </c>
      <c r="E44" s="3">
        <f>D44-C44</f>
        <v>-3.3333333333303017E-3</v>
      </c>
      <c r="F44" s="4">
        <f t="shared" si="10"/>
        <v>0.99769217652702535</v>
      </c>
    </row>
    <row r="45" spans="1:13" x14ac:dyDescent="0.2">
      <c r="A45" s="5" t="s">
        <v>12</v>
      </c>
      <c r="B45" s="5" t="s">
        <v>32</v>
      </c>
      <c r="C45">
        <v>24.01</v>
      </c>
      <c r="D45" s="38"/>
      <c r="E45" s="7">
        <f>D44-C45</f>
        <v>0.1266666666666687</v>
      </c>
      <c r="F45" s="8">
        <f t="shared" si="10"/>
        <v>1.091768264570641</v>
      </c>
    </row>
    <row r="46" spans="1:13" x14ac:dyDescent="0.2">
      <c r="A46" s="6" t="s">
        <v>12</v>
      </c>
      <c r="B46" s="6" t="s">
        <v>33</v>
      </c>
      <c r="C46">
        <v>24.26</v>
      </c>
      <c r="D46" s="38"/>
      <c r="E46" s="9">
        <f>D44-C46</f>
        <v>-0.1233333333333313</v>
      </c>
      <c r="F46" s="10">
        <f t="shared" si="10"/>
        <v>0.91806401996522113</v>
      </c>
    </row>
    <row r="47" spans="1:13" x14ac:dyDescent="0.2">
      <c r="A47" t="s">
        <v>12</v>
      </c>
      <c r="B47" t="s">
        <v>34</v>
      </c>
      <c r="C47">
        <v>23.81</v>
      </c>
      <c r="D47" s="38"/>
      <c r="E47" s="3">
        <f>D44-C47</f>
        <v>0.32666666666667155</v>
      </c>
      <c r="F47" s="4">
        <f t="shared" si="10"/>
        <v>1.2541124095502654</v>
      </c>
    </row>
    <row r="48" spans="1:13" x14ac:dyDescent="0.2">
      <c r="A48" s="5" t="s">
        <v>12</v>
      </c>
      <c r="B48" s="5" t="s">
        <v>35</v>
      </c>
      <c r="C48">
        <v>23.73</v>
      </c>
      <c r="D48" s="38"/>
      <c r="E48" s="7">
        <f>D44-C48</f>
        <v>0.40666666666666984</v>
      </c>
      <c r="F48" s="8">
        <f t="shared" si="10"/>
        <v>1.3256194417865315</v>
      </c>
    </row>
    <row r="49" spans="1:13" x14ac:dyDescent="0.2">
      <c r="A49" s="6" t="s">
        <v>12</v>
      </c>
      <c r="B49" s="6" t="s">
        <v>36</v>
      </c>
      <c r="C49">
        <v>23.8</v>
      </c>
      <c r="D49" s="38"/>
      <c r="E49" s="9">
        <f>D44-C49</f>
        <v>0.33666666666666956</v>
      </c>
      <c r="F49" s="10">
        <f t="shared" si="10"/>
        <v>1.2628354511916429</v>
      </c>
    </row>
    <row r="50" spans="1:13" x14ac:dyDescent="0.2">
      <c r="A50" t="s">
        <v>125</v>
      </c>
      <c r="B50" t="s">
        <v>25</v>
      </c>
      <c r="C50">
        <v>26.35</v>
      </c>
      <c r="D50" s="38">
        <f>AVERAGE(C50:C51)</f>
        <v>26.215</v>
      </c>
      <c r="E50" s="3">
        <f>D50-C50</f>
        <v>-0.13500000000000156</v>
      </c>
      <c r="F50" s="4">
        <f t="shared" si="10"/>
        <v>0.91066983359197751</v>
      </c>
      <c r="G50" s="4">
        <f t="shared" ref="G50:G55" si="11">GEOMEAN(F38,F44)</f>
        <v>1.0034717485095033</v>
      </c>
      <c r="H50" s="3">
        <f t="shared" ref="H50" si="12">F50/G50</f>
        <v>0.90751915531715954</v>
      </c>
      <c r="I50" s="3">
        <f t="shared" ref="I50:I55" si="13">ABS(LOG(H50,2))</f>
        <v>0.14000000000000209</v>
      </c>
      <c r="J50" s="40">
        <f>GEOMEAN(H50,H51,H52)</f>
        <v>1.0340696294649294</v>
      </c>
      <c r="K50" s="40">
        <f>AVERAGE(I50:I52)</f>
        <v>0.14166666666666677</v>
      </c>
      <c r="L50" s="40">
        <f>STDEV(I50:I52)</f>
        <v>7.2514366392689253E-2</v>
      </c>
      <c r="M50" s="40">
        <f>L50/SQRT(3)</f>
        <v>4.1866188956934294E-2</v>
      </c>
    </row>
    <row r="51" spans="1:13" x14ac:dyDescent="0.2">
      <c r="A51" s="5" t="s">
        <v>125</v>
      </c>
      <c r="B51" s="5" t="s">
        <v>32</v>
      </c>
      <c r="C51">
        <v>26.08</v>
      </c>
      <c r="D51" s="38"/>
      <c r="E51" s="7">
        <f>D50-C51</f>
        <v>0.13500000000000156</v>
      </c>
      <c r="F51" s="8">
        <f t="shared" si="10"/>
        <v>1.0980928137870509</v>
      </c>
      <c r="G51" s="8">
        <f t="shared" si="11"/>
        <v>1.0460849397925303</v>
      </c>
      <c r="H51" s="7">
        <f>F51/G51</f>
        <v>1.0497166836230674</v>
      </c>
      <c r="I51" s="7">
        <f t="shared" si="13"/>
        <v>7.0000000000000132E-2</v>
      </c>
      <c r="J51" s="40"/>
      <c r="K51" s="40"/>
      <c r="L51" s="40"/>
      <c r="M51" s="40"/>
    </row>
    <row r="52" spans="1:13" x14ac:dyDescent="0.2">
      <c r="A52" s="6" t="s">
        <v>125</v>
      </c>
      <c r="B52" s="6" t="s">
        <v>33</v>
      </c>
      <c r="C52">
        <v>26.07</v>
      </c>
      <c r="D52" s="38"/>
      <c r="E52" s="9">
        <f>D50-C52</f>
        <v>0.14499999999999957</v>
      </c>
      <c r="F52" s="10">
        <f t="shared" si="10"/>
        <v>1.1057306533202684</v>
      </c>
      <c r="G52" s="10">
        <f t="shared" si="11"/>
        <v>0.95263799804393834</v>
      </c>
      <c r="H52" s="9">
        <f t="shared" ref="H52:H55" si="14">F52/G52</f>
        <v>1.1607039143837186</v>
      </c>
      <c r="I52" s="9">
        <f t="shared" si="13"/>
        <v>0.21499999999999808</v>
      </c>
      <c r="J52" s="40"/>
      <c r="K52" s="40"/>
      <c r="L52" s="40"/>
      <c r="M52" s="40"/>
    </row>
    <row r="53" spans="1:13" x14ac:dyDescent="0.2">
      <c r="A53" t="s">
        <v>125</v>
      </c>
      <c r="B53" t="s">
        <v>34</v>
      </c>
      <c r="C53">
        <v>25.38</v>
      </c>
      <c r="D53" s="38"/>
      <c r="E53" s="3">
        <f>D50-C53</f>
        <v>0.83500000000000085</v>
      </c>
      <c r="F53" s="4">
        <f t="shared" si="10"/>
        <v>1.7838570388401864</v>
      </c>
      <c r="G53" s="4">
        <f t="shared" si="11"/>
        <v>0.99654026282786967</v>
      </c>
      <c r="H53" s="3">
        <f t="shared" si="14"/>
        <v>1.7900501418559427</v>
      </c>
      <c r="I53" s="3">
        <f t="shared" si="13"/>
        <v>0.8399999999999983</v>
      </c>
      <c r="J53" s="40">
        <f>GEOMEAN(H53,H54,H55)</f>
        <v>1.7270781108278652</v>
      </c>
      <c r="K53" s="40">
        <f>AVERAGE(H53:H55)</f>
        <v>1.7297159465969665</v>
      </c>
      <c r="L53" s="40">
        <f>STDEV(I53:I55)</f>
        <v>9.8276819918702615E-2</v>
      </c>
      <c r="M53" s="40">
        <f>L53/SQRT(3)</f>
        <v>5.6740148435163333E-2</v>
      </c>
    </row>
    <row r="54" spans="1:13" x14ac:dyDescent="0.2">
      <c r="A54" s="5" t="s">
        <v>125</v>
      </c>
      <c r="B54" s="5" t="s">
        <v>35</v>
      </c>
      <c r="C54">
        <v>25.32</v>
      </c>
      <c r="D54" s="38"/>
      <c r="E54" s="7">
        <f>D50-C54</f>
        <v>0.89499999999999957</v>
      </c>
      <c r="F54" s="8">
        <f>2^E54</f>
        <v>1.8596098852263232</v>
      </c>
      <c r="G54" s="8">
        <f t="shared" si="11"/>
        <v>1.0316831793013601</v>
      </c>
      <c r="H54" s="7">
        <f t="shared" si="14"/>
        <v>1.8025009252216579</v>
      </c>
      <c r="I54" s="7">
        <f t="shared" si="13"/>
        <v>0.84999999999999809</v>
      </c>
      <c r="J54" s="40"/>
      <c r="K54" s="40"/>
      <c r="L54" s="40"/>
      <c r="M54" s="40"/>
    </row>
    <row r="55" spans="1:13" ht="17" thickBot="1" x14ac:dyDescent="0.25">
      <c r="A55" s="11" t="s">
        <v>125</v>
      </c>
      <c r="B55" s="11" t="s">
        <v>36</v>
      </c>
      <c r="C55" s="14">
        <v>25.52</v>
      </c>
      <c r="D55" s="39"/>
      <c r="E55" s="12">
        <f>D50-C55</f>
        <v>0.69500000000000028</v>
      </c>
      <c r="F55" s="13">
        <f t="shared" ref="F55" si="15">2^E55</f>
        <v>1.6188844330948171</v>
      </c>
      <c r="G55" s="13">
        <f t="shared" si="11"/>
        <v>1.01395947979003</v>
      </c>
      <c r="H55" s="12">
        <f t="shared" si="14"/>
        <v>1.5965967727132988</v>
      </c>
      <c r="I55" s="12">
        <f t="shared" si="13"/>
        <v>0.67499999999999916</v>
      </c>
      <c r="J55" s="41"/>
      <c r="K55" s="41"/>
      <c r="L55" s="41"/>
      <c r="M55" s="41"/>
    </row>
  </sheetData>
  <mergeCells count="33">
    <mergeCell ref="L50:L52"/>
    <mergeCell ref="M50:M52"/>
    <mergeCell ref="J53:J55"/>
    <mergeCell ref="K53:K55"/>
    <mergeCell ref="L53:L55"/>
    <mergeCell ref="M53:M55"/>
    <mergeCell ref="D38:D43"/>
    <mergeCell ref="D44:D49"/>
    <mergeCell ref="D50:D55"/>
    <mergeCell ref="J50:J52"/>
    <mergeCell ref="K50:K52"/>
    <mergeCell ref="D20:D25"/>
    <mergeCell ref="D2:D7"/>
    <mergeCell ref="D8:D13"/>
    <mergeCell ref="D14:D19"/>
    <mergeCell ref="J14:J16"/>
    <mergeCell ref="M14:M16"/>
    <mergeCell ref="J17:J19"/>
    <mergeCell ref="K17:K19"/>
    <mergeCell ref="L17:L19"/>
    <mergeCell ref="M17:M19"/>
    <mergeCell ref="K14:K16"/>
    <mergeCell ref="L14:L16"/>
    <mergeCell ref="M32:M34"/>
    <mergeCell ref="J35:J37"/>
    <mergeCell ref="K35:K37"/>
    <mergeCell ref="L35:L37"/>
    <mergeCell ref="M35:M37"/>
    <mergeCell ref="D26:D31"/>
    <mergeCell ref="D32:D37"/>
    <mergeCell ref="J32:J34"/>
    <mergeCell ref="K32:K34"/>
    <mergeCell ref="L32:L34"/>
  </mergeCells>
  <pageMargins left="0.7" right="0.7" top="0.75" bottom="0.75" header="0.3" footer="0.3"/>
  <pageSetup scale="54"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ECEA9-49E0-354C-A631-16C2E065A212}">
  <sheetPr>
    <pageSetUpPr fitToPage="1"/>
  </sheetPr>
  <dimension ref="A1:M55"/>
  <sheetViews>
    <sheetView topLeftCell="B1" zoomScale="130" zoomScaleNormal="130" workbookViewId="0">
      <pane ySplit="1" topLeftCell="A26" activePane="bottomLeft" state="frozen"/>
      <selection pane="bottomLeft" activeCell="G29" sqref="G29"/>
    </sheetView>
  </sheetViews>
  <sheetFormatPr baseColWidth="10" defaultRowHeight="16" x14ac:dyDescent="0.2"/>
  <cols>
    <col min="2" max="2" width="23.85546875" bestFit="1" customWidth="1"/>
    <col min="4" max="4" width="12.7109375" customWidth="1"/>
    <col min="5" max="5" width="12.28515625" customWidth="1"/>
    <col min="6" max="6" width="9.7109375" customWidth="1"/>
    <col min="7" max="7" width="16.7109375" customWidth="1"/>
    <col min="12" max="12" width="12.28515625" customWidth="1"/>
  </cols>
  <sheetData>
    <row r="1" spans="1:13" s="1" customFormat="1" ht="11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13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x14ac:dyDescent="0.2">
      <c r="A2" t="s">
        <v>11</v>
      </c>
      <c r="B2" t="s">
        <v>71</v>
      </c>
      <c r="C2">
        <v>22.86</v>
      </c>
      <c r="D2" s="38">
        <f>AVERAGE(C2:C4)</f>
        <v>22.793333333333333</v>
      </c>
      <c r="E2" s="3">
        <f>D2-C2</f>
        <v>-6.666666666666643E-2</v>
      </c>
      <c r="F2" s="4">
        <f>2^E2</f>
        <v>0.95484160391041673</v>
      </c>
    </row>
    <row r="3" spans="1:13" x14ac:dyDescent="0.2">
      <c r="A3" s="5" t="s">
        <v>11</v>
      </c>
      <c r="B3" s="5" t="s">
        <v>72</v>
      </c>
      <c r="C3">
        <v>22.91</v>
      </c>
      <c r="D3" s="38"/>
      <c r="E3" s="7">
        <f>D2-C3</f>
        <v>-0.11666666666666714</v>
      </c>
      <c r="F3" s="8">
        <f t="shared" ref="F3:F19" si="0">2^E3</f>
        <v>0.92231619358593897</v>
      </c>
    </row>
    <row r="4" spans="1:13" x14ac:dyDescent="0.2">
      <c r="A4" s="6" t="s">
        <v>11</v>
      </c>
      <c r="B4" s="6" t="s">
        <v>73</v>
      </c>
      <c r="C4">
        <v>22.61</v>
      </c>
      <c r="D4" s="38"/>
      <c r="E4" s="9">
        <f>D2-C4</f>
        <v>0.18333333333333357</v>
      </c>
      <c r="F4" s="10">
        <f t="shared" si="0"/>
        <v>1.1355044290708776</v>
      </c>
    </row>
    <row r="5" spans="1:13" x14ac:dyDescent="0.2">
      <c r="A5" t="s">
        <v>11</v>
      </c>
      <c r="B5" t="s">
        <v>74</v>
      </c>
      <c r="C5">
        <v>22.47</v>
      </c>
      <c r="D5" s="38"/>
      <c r="E5" s="3">
        <f>D2-C5</f>
        <v>0.32333333333333414</v>
      </c>
      <c r="F5" s="4">
        <f t="shared" si="0"/>
        <v>1.2512181394937505</v>
      </c>
    </row>
    <row r="6" spans="1:13" x14ac:dyDescent="0.2">
      <c r="A6" s="5" t="s">
        <v>11</v>
      </c>
      <c r="B6" s="5" t="s">
        <v>75</v>
      </c>
      <c r="C6">
        <v>22.19</v>
      </c>
      <c r="D6" s="38"/>
      <c r="E6" s="7">
        <f>D2-C6</f>
        <v>0.60333333333333172</v>
      </c>
      <c r="F6" s="8">
        <f t="shared" si="0"/>
        <v>1.5192226642355975</v>
      </c>
    </row>
    <row r="7" spans="1:13" x14ac:dyDescent="0.2">
      <c r="A7" s="6" t="s">
        <v>11</v>
      </c>
      <c r="B7" s="6" t="s">
        <v>76</v>
      </c>
      <c r="C7">
        <v>21.99</v>
      </c>
      <c r="D7" s="38"/>
      <c r="E7" s="9">
        <f>D2-C7</f>
        <v>0.80333333333333456</v>
      </c>
      <c r="F7" s="10">
        <f t="shared" si="0"/>
        <v>1.7451285752816472</v>
      </c>
    </row>
    <row r="8" spans="1:13" x14ac:dyDescent="0.2">
      <c r="A8" t="s">
        <v>12</v>
      </c>
      <c r="B8" t="s">
        <v>71</v>
      </c>
      <c r="C8">
        <v>24.87</v>
      </c>
      <c r="D8" s="38">
        <f>AVERAGE(C8:C10)</f>
        <v>24.946666666666669</v>
      </c>
      <c r="E8" s="3">
        <f>D8-C8</f>
        <v>7.6666666666667993E-2</v>
      </c>
      <c r="F8" s="4">
        <f t="shared" si="0"/>
        <v>1.054578629516014</v>
      </c>
    </row>
    <row r="9" spans="1:13" x14ac:dyDescent="0.2">
      <c r="A9" s="5" t="s">
        <v>12</v>
      </c>
      <c r="B9" s="5" t="s">
        <v>72</v>
      </c>
      <c r="C9">
        <v>24.71</v>
      </c>
      <c r="D9" s="38"/>
      <c r="E9" s="7">
        <f>D8-C9</f>
        <v>0.23666666666666814</v>
      </c>
      <c r="F9" s="8">
        <f t="shared" si="0"/>
        <v>1.1782671388440713</v>
      </c>
    </row>
    <row r="10" spans="1:13" x14ac:dyDescent="0.2">
      <c r="A10" s="6" t="s">
        <v>12</v>
      </c>
      <c r="B10" s="6" t="s">
        <v>73</v>
      </c>
      <c r="C10">
        <v>25.26</v>
      </c>
      <c r="D10" s="38"/>
      <c r="E10" s="9">
        <f>D8-C10</f>
        <v>-0.31333333333333258</v>
      </c>
      <c r="F10" s="10">
        <f t="shared" si="0"/>
        <v>0.80478017243591071</v>
      </c>
    </row>
    <row r="11" spans="1:13" x14ac:dyDescent="0.2">
      <c r="A11" t="s">
        <v>12</v>
      </c>
      <c r="B11" t="s">
        <v>74</v>
      </c>
      <c r="C11">
        <v>23.74</v>
      </c>
      <c r="D11" s="38"/>
      <c r="E11" s="3">
        <f>D8-C11</f>
        <v>1.2066666666666706</v>
      </c>
      <c r="F11" s="4">
        <f t="shared" si="0"/>
        <v>2.3080375035271183</v>
      </c>
    </row>
    <row r="12" spans="1:13" x14ac:dyDescent="0.2">
      <c r="A12" s="5" t="s">
        <v>12</v>
      </c>
      <c r="B12" s="5" t="s">
        <v>75</v>
      </c>
      <c r="C12">
        <v>23.79</v>
      </c>
      <c r="D12" s="38"/>
      <c r="E12" s="7">
        <f>D8-C12</f>
        <v>1.1566666666666698</v>
      </c>
      <c r="F12" s="8">
        <f t="shared" si="0"/>
        <v>2.2294172731778485</v>
      </c>
    </row>
    <row r="13" spans="1:13" x14ac:dyDescent="0.2">
      <c r="A13" s="6" t="s">
        <v>12</v>
      </c>
      <c r="B13" s="6" t="s">
        <v>76</v>
      </c>
      <c r="C13">
        <v>23.79</v>
      </c>
      <c r="D13" s="38"/>
      <c r="E13" s="9">
        <f>D8-C13</f>
        <v>1.1566666666666698</v>
      </c>
      <c r="F13" s="10">
        <f t="shared" si="0"/>
        <v>2.2294172731778485</v>
      </c>
    </row>
    <row r="14" spans="1:13" x14ac:dyDescent="0.2">
      <c r="A14" t="s">
        <v>44</v>
      </c>
      <c r="B14" t="s">
        <v>71</v>
      </c>
      <c r="C14">
        <v>32.29</v>
      </c>
      <c r="D14" s="38">
        <f>AVERAGE(C14:C15)</f>
        <v>32.39</v>
      </c>
      <c r="E14" s="3">
        <f>D14-C14</f>
        <v>0.10000000000000142</v>
      </c>
      <c r="F14" s="4">
        <f t="shared" si="0"/>
        <v>1.0717734625362942</v>
      </c>
      <c r="G14" s="4">
        <f t="shared" ref="G14:G19" si="1">GEOMEAN(F2,F8)</f>
        <v>1.0034717485095033</v>
      </c>
      <c r="H14" s="3">
        <f t="shared" ref="H14:H19" si="2">F14/G14</f>
        <v>1.0680654080478522</v>
      </c>
      <c r="I14" s="3">
        <f t="shared" ref="I14:I19" si="3">ABS(LOG(H14,2))</f>
        <v>9.5000000000000903E-2</v>
      </c>
      <c r="J14" s="40">
        <f>GEOMEAN(H14,H15,H16)</f>
        <v>1.0376596591597478</v>
      </c>
      <c r="K14" s="40">
        <f>AVERAGE(I14:I16)</f>
        <v>0.16000000000000211</v>
      </c>
      <c r="L14" s="40">
        <f>STDEV(I14:I16)</f>
        <v>6.5000000000001223E-2</v>
      </c>
      <c r="M14" s="40">
        <f>L14/SQRT(3)</f>
        <v>3.7527767497326385E-2</v>
      </c>
    </row>
    <row r="15" spans="1:13" x14ac:dyDescent="0.2">
      <c r="A15" s="5" t="s">
        <v>44</v>
      </c>
      <c r="B15" s="5" t="s">
        <v>72</v>
      </c>
      <c r="C15">
        <v>32.49</v>
      </c>
      <c r="D15" s="38"/>
      <c r="E15" s="7">
        <f>D14-C15</f>
        <v>-0.10000000000000142</v>
      </c>
      <c r="F15" s="8">
        <f t="shared" si="0"/>
        <v>0.93303299153680652</v>
      </c>
      <c r="G15" s="8">
        <f t="shared" si="1"/>
        <v>1.0424657608411219</v>
      </c>
      <c r="H15" s="7">
        <f>F15/G15</f>
        <v>0.89502507092797112</v>
      </c>
      <c r="I15" s="7">
        <f t="shared" si="3"/>
        <v>0.16000000000000211</v>
      </c>
      <c r="J15" s="40"/>
      <c r="K15" s="40"/>
      <c r="L15" s="40"/>
      <c r="M15" s="40"/>
    </row>
    <row r="16" spans="1:13" x14ac:dyDescent="0.2">
      <c r="A16" s="6" t="s">
        <v>44</v>
      </c>
      <c r="B16" s="6" t="s">
        <v>73</v>
      </c>
      <c r="C16">
        <v>32.229999999999997</v>
      </c>
      <c r="D16" s="38"/>
      <c r="E16" s="9">
        <f>D14-C16</f>
        <v>0.16000000000000369</v>
      </c>
      <c r="F16" s="10">
        <f t="shared" si="0"/>
        <v>1.1172871380722229</v>
      </c>
      <c r="G16" s="10">
        <f t="shared" si="1"/>
        <v>0.95594531759374246</v>
      </c>
      <c r="H16" s="9">
        <f t="shared" si="2"/>
        <v>1.1687772485612482</v>
      </c>
      <c r="I16" s="9">
        <f t="shared" si="3"/>
        <v>0.22500000000000331</v>
      </c>
      <c r="J16" s="40"/>
      <c r="K16" s="40"/>
      <c r="L16" s="40"/>
      <c r="M16" s="40"/>
    </row>
    <row r="17" spans="1:13" x14ac:dyDescent="0.2">
      <c r="A17" t="s">
        <v>44</v>
      </c>
      <c r="B17" t="s">
        <v>74</v>
      </c>
      <c r="C17">
        <v>28.86</v>
      </c>
      <c r="D17" s="38"/>
      <c r="E17" s="3">
        <f>D14-C17</f>
        <v>3.5300000000000011</v>
      </c>
      <c r="F17" s="4">
        <f t="shared" si="0"/>
        <v>11.551433564179977</v>
      </c>
      <c r="G17" s="4">
        <f t="shared" si="1"/>
        <v>1.6993699982773034</v>
      </c>
      <c r="H17" s="3">
        <f t="shared" si="2"/>
        <v>6.7974799931091949</v>
      </c>
      <c r="I17" s="3">
        <f t="shared" si="3"/>
        <v>2.7649999999999983</v>
      </c>
      <c r="J17" s="40">
        <f>GEOMEAN(H17,H18,H19)</f>
        <v>6.041890342251298</v>
      </c>
      <c r="K17" s="40">
        <f>AVERAGE(H17:H19)</f>
        <v>6.0677647658132114</v>
      </c>
      <c r="L17" s="40">
        <f>STDEV(I17:I19)</f>
        <v>0.16301840386901043</v>
      </c>
      <c r="M17" s="40">
        <f>L17/SQRT(3)</f>
        <v>9.4118719356636307E-2</v>
      </c>
    </row>
    <row r="18" spans="1:13" x14ac:dyDescent="0.2">
      <c r="A18" s="5" t="s">
        <v>44</v>
      </c>
      <c r="B18" s="5" t="s">
        <v>75</v>
      </c>
      <c r="C18">
        <v>29.07</v>
      </c>
      <c r="D18" s="38"/>
      <c r="E18" s="7">
        <f>D14-C18</f>
        <v>3.3200000000000003</v>
      </c>
      <c r="F18" s="8">
        <f>2^E18</f>
        <v>9.986644391212895</v>
      </c>
      <c r="G18" s="8">
        <f t="shared" si="1"/>
        <v>1.8403753012497512</v>
      </c>
      <c r="H18" s="7">
        <f t="shared" si="2"/>
        <v>5.4264173097906845</v>
      </c>
      <c r="I18" s="7">
        <f t="shared" si="3"/>
        <v>2.4399999999999995</v>
      </c>
      <c r="J18" s="40"/>
      <c r="K18" s="40"/>
      <c r="L18" s="40"/>
      <c r="M18" s="40"/>
    </row>
    <row r="19" spans="1:13" ht="17" thickBot="1" x14ac:dyDescent="0.25">
      <c r="A19" s="11" t="s">
        <v>44</v>
      </c>
      <c r="B19" s="11" t="s">
        <v>76</v>
      </c>
      <c r="C19" s="14">
        <v>28.83</v>
      </c>
      <c r="D19" s="39"/>
      <c r="E19" s="12">
        <f>D14-C19</f>
        <v>3.5600000000000023</v>
      </c>
      <c r="F19" s="13">
        <f t="shared" si="0"/>
        <v>11.794153738328827</v>
      </c>
      <c r="G19" s="13">
        <f t="shared" si="1"/>
        <v>1.9724654089867213</v>
      </c>
      <c r="H19" s="12">
        <f t="shared" si="2"/>
        <v>5.9793969945397532</v>
      </c>
      <c r="I19" s="12">
        <f t="shared" si="3"/>
        <v>2.58</v>
      </c>
      <c r="J19" s="41"/>
      <c r="K19" s="41"/>
      <c r="L19" s="41"/>
      <c r="M19" s="41"/>
    </row>
    <row r="20" spans="1:13" x14ac:dyDescent="0.2">
      <c r="A20" t="s">
        <v>11</v>
      </c>
      <c r="B20" t="s">
        <v>77</v>
      </c>
      <c r="C20">
        <v>22.75</v>
      </c>
      <c r="D20" s="38">
        <f>AVERAGE(C20:C22)</f>
        <v>22.723333333333333</v>
      </c>
      <c r="E20" s="3">
        <f>D20-C20</f>
        <v>-2.6666666666667282E-2</v>
      </c>
      <c r="F20" s="4">
        <f>2^E20</f>
        <v>0.981685855246754</v>
      </c>
    </row>
    <row r="21" spans="1:13" x14ac:dyDescent="0.2">
      <c r="A21" s="5" t="s">
        <v>11</v>
      </c>
      <c r="B21" s="5" t="s">
        <v>78</v>
      </c>
      <c r="C21">
        <v>22.7</v>
      </c>
      <c r="D21" s="38"/>
      <c r="E21" s="7">
        <f>D20-C21</f>
        <v>2.3333333333333428E-2</v>
      </c>
      <c r="F21" s="8">
        <f t="shared" ref="F21:F35" si="4">2^E21</f>
        <v>1.016304932168189</v>
      </c>
    </row>
    <row r="22" spans="1:13" x14ac:dyDescent="0.2">
      <c r="A22" s="6" t="s">
        <v>11</v>
      </c>
      <c r="B22" s="6" t="s">
        <v>79</v>
      </c>
      <c r="C22">
        <v>22.72</v>
      </c>
      <c r="D22" s="38"/>
      <c r="E22" s="9">
        <f>D20-C22</f>
        <v>3.3333333333338544E-3</v>
      </c>
      <c r="F22" s="10">
        <f t="shared" si="4"/>
        <v>1.0023131618421732</v>
      </c>
    </row>
    <row r="23" spans="1:13" x14ac:dyDescent="0.2">
      <c r="A23" t="s">
        <v>11</v>
      </c>
      <c r="B23" t="s">
        <v>80</v>
      </c>
      <c r="C23">
        <v>22.37</v>
      </c>
      <c r="D23" s="38"/>
      <c r="E23" s="3">
        <f>D20-C23</f>
        <v>0.35333333333333172</v>
      </c>
      <c r="F23" s="4">
        <f t="shared" si="4"/>
        <v>1.2775088923279114</v>
      </c>
    </row>
    <row r="24" spans="1:13" x14ac:dyDescent="0.2">
      <c r="A24" s="5" t="s">
        <v>11</v>
      </c>
      <c r="B24" s="5" t="s">
        <v>81</v>
      </c>
      <c r="C24">
        <v>22.5</v>
      </c>
      <c r="D24" s="38"/>
      <c r="E24" s="7">
        <f>D20-C24</f>
        <v>0.22333333333333272</v>
      </c>
      <c r="F24" s="8">
        <f t="shared" si="4"/>
        <v>1.1674278037569712</v>
      </c>
    </row>
    <row r="25" spans="1:13" x14ac:dyDescent="0.2">
      <c r="A25" s="6" t="s">
        <v>11</v>
      </c>
      <c r="B25" s="6" t="s">
        <v>82</v>
      </c>
      <c r="C25">
        <v>22.32</v>
      </c>
      <c r="D25" s="38"/>
      <c r="E25" s="9">
        <f>D20-C25</f>
        <v>0.40333333333333243</v>
      </c>
      <c r="F25" s="10">
        <f t="shared" si="4"/>
        <v>1.3225601461225385</v>
      </c>
    </row>
    <row r="26" spans="1:13" x14ac:dyDescent="0.2">
      <c r="A26" t="s">
        <v>12</v>
      </c>
      <c r="B26" t="s">
        <v>77</v>
      </c>
      <c r="C26">
        <v>24.7</v>
      </c>
      <c r="D26" s="38">
        <f>AVERAGE(C26:C28)</f>
        <v>24.849999999999998</v>
      </c>
      <c r="E26" s="3">
        <f>D26-C26</f>
        <v>0.14999999999999858</v>
      </c>
      <c r="F26" s="4">
        <f t="shared" si="4"/>
        <v>1.109569472067844</v>
      </c>
    </row>
    <row r="27" spans="1:13" x14ac:dyDescent="0.2">
      <c r="A27" s="5" t="s">
        <v>12</v>
      </c>
      <c r="B27" s="5" t="s">
        <v>78</v>
      </c>
      <c r="C27">
        <v>24.66</v>
      </c>
      <c r="D27" s="38"/>
      <c r="E27" s="7">
        <f>D26-C27</f>
        <v>0.18999999999999773</v>
      </c>
      <c r="F27" s="8">
        <f t="shared" si="4"/>
        <v>1.1407637158684218</v>
      </c>
    </row>
    <row r="28" spans="1:13" x14ac:dyDescent="0.2">
      <c r="A28" s="6" t="s">
        <v>12</v>
      </c>
      <c r="B28" s="6" t="s">
        <v>79</v>
      </c>
      <c r="C28">
        <v>25.19</v>
      </c>
      <c r="D28" s="38"/>
      <c r="E28" s="9">
        <f>D26-C28</f>
        <v>-0.34000000000000341</v>
      </c>
      <c r="F28" s="10">
        <f t="shared" si="4"/>
        <v>0.79004131186337534</v>
      </c>
    </row>
    <row r="29" spans="1:13" x14ac:dyDescent="0.2">
      <c r="A29" t="s">
        <v>12</v>
      </c>
      <c r="B29" t="s">
        <v>80</v>
      </c>
      <c r="C29">
        <v>23.22</v>
      </c>
      <c r="D29" s="38"/>
      <c r="E29" s="3">
        <f>D26-C29</f>
        <v>1.629999999999999</v>
      </c>
      <c r="F29" s="4">
        <f t="shared" si="4"/>
        <v>3.095129987084777</v>
      </c>
    </row>
    <row r="30" spans="1:13" x14ac:dyDescent="0.2">
      <c r="A30" s="5" t="s">
        <v>12</v>
      </c>
      <c r="B30" s="5" t="s">
        <v>81</v>
      </c>
      <c r="C30">
        <v>22.67</v>
      </c>
      <c r="D30" s="38"/>
      <c r="E30" s="7">
        <f>D26-C30</f>
        <v>2.1799999999999962</v>
      </c>
      <c r="F30" s="8">
        <f t="shared" si="4"/>
        <v>4.5315355411831817</v>
      </c>
    </row>
    <row r="31" spans="1:13" x14ac:dyDescent="0.2">
      <c r="A31" s="6" t="s">
        <v>12</v>
      </c>
      <c r="B31" s="6" t="s">
        <v>82</v>
      </c>
      <c r="C31">
        <v>23.82</v>
      </c>
      <c r="D31" s="38"/>
      <c r="E31" s="9">
        <f>D26-C31</f>
        <v>1.0299999999999976</v>
      </c>
      <c r="F31" s="10">
        <f t="shared" si="4"/>
        <v>2.0420242514143832</v>
      </c>
    </row>
    <row r="32" spans="1:13" x14ac:dyDescent="0.2">
      <c r="A32" t="s">
        <v>44</v>
      </c>
      <c r="B32" t="s">
        <v>77</v>
      </c>
      <c r="C32">
        <v>31.8</v>
      </c>
      <c r="D32" s="38">
        <f>AVERAGE(C32:C33)</f>
        <v>31.704999999999998</v>
      </c>
      <c r="E32" s="3">
        <f>D32-C32</f>
        <v>-9.5000000000002416E-2</v>
      </c>
      <c r="F32" s="4">
        <f t="shared" si="4"/>
        <v>0.93627224743449067</v>
      </c>
      <c r="G32" s="4">
        <f t="shared" ref="G32:G37" si="5">GEOMEAN(F20,F26)</f>
        <v>1.0436707604137478</v>
      </c>
      <c r="H32" s="3">
        <f t="shared" ref="H32" si="6">F32/G32</f>
        <v>0.89709540876983018</v>
      </c>
      <c r="I32" s="3">
        <f t="shared" ref="I32:I37" si="7">ABS(LOG(H32,2))</f>
        <v>0.15666666666666806</v>
      </c>
      <c r="J32" s="40">
        <f>GEOMEAN(H32,H33,H34)</f>
        <v>0.90647135342810958</v>
      </c>
      <c r="K32" s="40">
        <f>AVERAGE(I32:I34)</f>
        <v>0.14166666666666808</v>
      </c>
      <c r="L32" s="40">
        <f>STDEV(I32:I34)</f>
        <v>0.12318684994755059</v>
      </c>
      <c r="M32" s="40">
        <f>L32/SQRT(3)</f>
        <v>7.1121960977840376E-2</v>
      </c>
    </row>
    <row r="33" spans="1:13" x14ac:dyDescent="0.2">
      <c r="A33" s="5" t="s">
        <v>44</v>
      </c>
      <c r="B33" s="5" t="s">
        <v>78</v>
      </c>
      <c r="C33">
        <v>31.61</v>
      </c>
      <c r="D33" s="38"/>
      <c r="E33" s="7">
        <f>D32-C33</f>
        <v>9.4999999999998863E-2</v>
      </c>
      <c r="F33" s="8">
        <f t="shared" si="4"/>
        <v>1.0680654080478507</v>
      </c>
      <c r="G33" s="8">
        <f t="shared" si="5"/>
        <v>1.0767375682475222</v>
      </c>
      <c r="H33" s="7">
        <f>F33/G33</f>
        <v>0.9919458924296789</v>
      </c>
      <c r="I33" s="7">
        <f t="shared" si="7"/>
        <v>1.1666666666666683E-2</v>
      </c>
      <c r="J33" s="40"/>
      <c r="K33" s="40"/>
      <c r="L33" s="40"/>
      <c r="M33" s="40"/>
    </row>
    <row r="34" spans="1:13" x14ac:dyDescent="0.2">
      <c r="A34" s="6" t="s">
        <v>44</v>
      </c>
      <c r="B34" s="6" t="s">
        <v>79</v>
      </c>
      <c r="C34">
        <v>32.130000000000003</v>
      </c>
      <c r="D34" s="38"/>
      <c r="E34" s="9">
        <f>D32-C34</f>
        <v>-0.42500000000000426</v>
      </c>
      <c r="F34" s="10">
        <f t="shared" si="4"/>
        <v>0.74483873156134905</v>
      </c>
      <c r="G34" s="10">
        <f t="shared" si="5"/>
        <v>0.88987010584675685</v>
      </c>
      <c r="H34" s="9">
        <f t="shared" ref="H34:H37" si="8">F34/G34</f>
        <v>0.83701961293844895</v>
      </c>
      <c r="I34" s="9">
        <f t="shared" si="7"/>
        <v>0.25666666666666949</v>
      </c>
      <c r="J34" s="40"/>
      <c r="K34" s="40"/>
      <c r="L34" s="40"/>
      <c r="M34" s="40"/>
    </row>
    <row r="35" spans="1:13" x14ac:dyDescent="0.2">
      <c r="A35" t="s">
        <v>44</v>
      </c>
      <c r="B35" t="s">
        <v>80</v>
      </c>
      <c r="C35">
        <v>28.58</v>
      </c>
      <c r="D35" s="38"/>
      <c r="E35" s="3">
        <f>D32-C35</f>
        <v>3.125</v>
      </c>
      <c r="F35" s="4">
        <f t="shared" si="4"/>
        <v>8.7240618613220615</v>
      </c>
      <c r="G35" s="4">
        <f t="shared" si="5"/>
        <v>1.9884808476350926</v>
      </c>
      <c r="H35" s="3">
        <f t="shared" si="8"/>
        <v>4.3872999187785089</v>
      </c>
      <c r="I35" s="3">
        <f t="shared" si="7"/>
        <v>2.1333333333333351</v>
      </c>
      <c r="J35" s="40">
        <f>GEOMEAN(H35,H36,H37)</f>
        <v>5.2234391483556744</v>
      </c>
      <c r="K35" s="40">
        <f>AVERAGE(H35:H37)</f>
        <v>5.7282225174833572</v>
      </c>
      <c r="L35" s="40">
        <f>STDEV(I35:I37)</f>
        <v>0.74030961991137989</v>
      </c>
      <c r="M35" s="40">
        <f>L35/SQRT(3)</f>
        <v>0.42741795833950474</v>
      </c>
    </row>
    <row r="36" spans="1:13" x14ac:dyDescent="0.2">
      <c r="A36" s="5" t="s">
        <v>44</v>
      </c>
      <c r="B36" s="5" t="s">
        <v>81</v>
      </c>
      <c r="C36">
        <v>28.7</v>
      </c>
      <c r="D36" s="38"/>
      <c r="E36" s="7">
        <f>D32-C36</f>
        <v>3.004999999999999</v>
      </c>
      <c r="F36" s="8">
        <f>2^E36</f>
        <v>8.0277739880760155</v>
      </c>
      <c r="G36" s="8">
        <f t="shared" si="5"/>
        <v>2.3000523003814806</v>
      </c>
      <c r="H36" s="7">
        <f t="shared" si="8"/>
        <v>3.490257150563294</v>
      </c>
      <c r="I36" s="7">
        <f t="shared" si="7"/>
        <v>1.8033333333333346</v>
      </c>
      <c r="J36" s="40"/>
      <c r="K36" s="40"/>
      <c r="L36" s="40"/>
      <c r="M36" s="40"/>
    </row>
    <row r="37" spans="1:13" ht="17" thickBot="1" x14ac:dyDescent="0.25">
      <c r="A37" s="11" t="s">
        <v>44</v>
      </c>
      <c r="B37" s="11" t="s">
        <v>82</v>
      </c>
      <c r="C37" s="14">
        <v>27.77</v>
      </c>
      <c r="D37" s="39"/>
      <c r="E37" s="12">
        <f>D32-C37</f>
        <v>3.9349999999999987</v>
      </c>
      <c r="F37" s="13">
        <f t="shared" ref="F37" si="9">2^E37</f>
        <v>15.29512508149986</v>
      </c>
      <c r="G37" s="13">
        <f t="shared" si="5"/>
        <v>1.6433806291715787</v>
      </c>
      <c r="H37" s="12">
        <f t="shared" si="8"/>
        <v>9.3071104831082678</v>
      </c>
      <c r="I37" s="12">
        <f t="shared" si="7"/>
        <v>3.2183333333333342</v>
      </c>
      <c r="J37" s="41"/>
      <c r="K37" s="41"/>
      <c r="L37" s="41"/>
      <c r="M37" s="41"/>
    </row>
    <row r="38" spans="1:13" x14ac:dyDescent="0.2">
      <c r="A38" t="s">
        <v>11</v>
      </c>
      <c r="B38" t="s">
        <v>83</v>
      </c>
      <c r="C38">
        <v>21.98</v>
      </c>
      <c r="D38" s="38">
        <f>AVERAGE(C38:C40)</f>
        <v>22.320000000000004</v>
      </c>
      <c r="E38" s="3">
        <f>D38-C38</f>
        <v>0.34000000000000341</v>
      </c>
      <c r="F38" s="4">
        <f>2^E38</f>
        <v>1.2657565939702828</v>
      </c>
    </row>
    <row r="39" spans="1:13" x14ac:dyDescent="0.2">
      <c r="A39" s="5" t="s">
        <v>11</v>
      </c>
      <c r="B39" s="5" t="s">
        <v>84</v>
      </c>
      <c r="C39">
        <v>22.41</v>
      </c>
      <c r="D39" s="38"/>
      <c r="E39" s="7">
        <f>D38-C39</f>
        <v>-8.9999999999996305E-2</v>
      </c>
      <c r="F39" s="8">
        <f t="shared" ref="F39:F53" si="10">2^E39</f>
        <v>0.93952274921401424</v>
      </c>
    </row>
    <row r="40" spans="1:13" x14ac:dyDescent="0.2">
      <c r="A40" s="6" t="s">
        <v>11</v>
      </c>
      <c r="B40" s="6" t="s">
        <v>85</v>
      </c>
      <c r="C40">
        <v>22.57</v>
      </c>
      <c r="D40" s="38"/>
      <c r="E40" s="9">
        <f>D38-C40</f>
        <v>-0.24999999999999645</v>
      </c>
      <c r="F40" s="10">
        <f t="shared" si="10"/>
        <v>0.84089641525371661</v>
      </c>
    </row>
    <row r="41" spans="1:13" x14ac:dyDescent="0.2">
      <c r="A41" t="s">
        <v>11</v>
      </c>
      <c r="B41" t="s">
        <v>86</v>
      </c>
      <c r="C41">
        <v>21.89</v>
      </c>
      <c r="D41" s="38"/>
      <c r="E41" s="3">
        <f>D38-C41</f>
        <v>0.43000000000000327</v>
      </c>
      <c r="F41" s="4">
        <f t="shared" si="10"/>
        <v>1.3472335768656933</v>
      </c>
    </row>
    <row r="42" spans="1:13" x14ac:dyDescent="0.2">
      <c r="A42" s="5" t="s">
        <v>11</v>
      </c>
      <c r="B42" s="5" t="s">
        <v>87</v>
      </c>
      <c r="C42">
        <v>22.33</v>
      </c>
      <c r="D42" s="38"/>
      <c r="E42" s="7">
        <f>D38-C42</f>
        <v>-9.9999999999944578E-3</v>
      </c>
      <c r="F42" s="8">
        <f t="shared" si="10"/>
        <v>0.99309249543703981</v>
      </c>
    </row>
    <row r="43" spans="1:13" x14ac:dyDescent="0.2">
      <c r="A43" s="6" t="s">
        <v>11</v>
      </c>
      <c r="B43" s="6" t="s">
        <v>88</v>
      </c>
      <c r="C43">
        <v>22.53</v>
      </c>
      <c r="D43" s="38"/>
      <c r="E43" s="9">
        <f>D38-C43</f>
        <v>-0.2099999999999973</v>
      </c>
      <c r="F43" s="10">
        <f t="shared" si="10"/>
        <v>0.86453723130786686</v>
      </c>
    </row>
    <row r="44" spans="1:13" x14ac:dyDescent="0.2">
      <c r="A44" t="s">
        <v>12</v>
      </c>
      <c r="B44" t="s">
        <v>83</v>
      </c>
      <c r="C44">
        <v>24.25</v>
      </c>
      <c r="D44" s="38">
        <f>AVERAGE(C44:C46)</f>
        <v>24.426666666666666</v>
      </c>
      <c r="E44" s="3">
        <f>D44-C44</f>
        <v>0.17666666666666586</v>
      </c>
      <c r="F44" s="4">
        <f t="shared" si="10"/>
        <v>1.1302693892731552</v>
      </c>
    </row>
    <row r="45" spans="1:13" x14ac:dyDescent="0.2">
      <c r="A45" s="5" t="s">
        <v>12</v>
      </c>
      <c r="B45" s="5" t="s">
        <v>84</v>
      </c>
      <c r="C45">
        <v>24.27</v>
      </c>
      <c r="D45" s="38"/>
      <c r="E45" s="7">
        <f>D44-C45</f>
        <v>0.15666666666666629</v>
      </c>
      <c r="F45" s="8">
        <f t="shared" si="10"/>
        <v>1.1147086365889216</v>
      </c>
    </row>
    <row r="46" spans="1:13" x14ac:dyDescent="0.2">
      <c r="A46" s="6" t="s">
        <v>12</v>
      </c>
      <c r="B46" s="6" t="s">
        <v>85</v>
      </c>
      <c r="C46">
        <v>24.76</v>
      </c>
      <c r="D46" s="38"/>
      <c r="E46" s="9">
        <f>D44-C46</f>
        <v>-0.3333333333333357</v>
      </c>
      <c r="F46" s="10">
        <f t="shared" si="10"/>
        <v>0.79370052598409846</v>
      </c>
    </row>
    <row r="47" spans="1:13" x14ac:dyDescent="0.2">
      <c r="A47" t="s">
        <v>12</v>
      </c>
      <c r="B47" t="s">
        <v>86</v>
      </c>
      <c r="C47">
        <v>23.27</v>
      </c>
      <c r="D47" s="38"/>
      <c r="E47" s="3">
        <f>D44-C47</f>
        <v>1.1566666666666663</v>
      </c>
      <c r="F47" s="4">
        <f t="shared" si="10"/>
        <v>2.2294172731778432</v>
      </c>
    </row>
    <row r="48" spans="1:13" x14ac:dyDescent="0.2">
      <c r="A48" s="5" t="s">
        <v>12</v>
      </c>
      <c r="B48" s="5" t="s">
        <v>87</v>
      </c>
      <c r="C48">
        <v>23.37</v>
      </c>
      <c r="D48" s="38"/>
      <c r="E48" s="7">
        <f>D44-C48</f>
        <v>1.0566666666666649</v>
      </c>
      <c r="F48" s="8">
        <f t="shared" si="10"/>
        <v>2.0801198677769528</v>
      </c>
    </row>
    <row r="49" spans="1:13" x14ac:dyDescent="0.2">
      <c r="A49" s="6" t="s">
        <v>12</v>
      </c>
      <c r="B49" s="6" t="s">
        <v>88</v>
      </c>
      <c r="C49">
        <v>23.3</v>
      </c>
      <c r="D49" s="38"/>
      <c r="E49" s="9">
        <f>D44-C49</f>
        <v>1.1266666666666652</v>
      </c>
      <c r="F49" s="10">
        <f t="shared" si="10"/>
        <v>2.1835365291412767</v>
      </c>
    </row>
    <row r="50" spans="1:13" x14ac:dyDescent="0.2">
      <c r="A50" t="s">
        <v>44</v>
      </c>
      <c r="B50" t="s">
        <v>83</v>
      </c>
      <c r="C50">
        <v>31.87</v>
      </c>
      <c r="D50" s="38">
        <f>AVERAGE(C50:C51)</f>
        <v>32.094999999999999</v>
      </c>
      <c r="E50" s="3">
        <f>D50-C50</f>
        <v>0.22499999999999787</v>
      </c>
      <c r="F50" s="4">
        <f t="shared" si="10"/>
        <v>1.1687772485612438</v>
      </c>
      <c r="G50" s="4">
        <f t="shared" ref="G50:G55" si="11">GEOMEAN(F38,F44)</f>
        <v>1.1960961217374049</v>
      </c>
      <c r="H50" s="3">
        <f t="shared" ref="H50" si="12">F50/G50</f>
        <v>0.97715996843424358</v>
      </c>
      <c r="I50" s="3">
        <f t="shared" ref="I50:I55" si="13">ABS(LOG(H50,2))</f>
        <v>3.3333333333336844E-2</v>
      </c>
      <c r="J50" s="40">
        <f>GEOMEAN(H50,H51,H52)</f>
        <v>1.0081195029202559</v>
      </c>
      <c r="K50" s="40">
        <f>AVERAGE(I50:I52)</f>
        <v>0.20611111111111202</v>
      </c>
      <c r="L50" s="40">
        <f>STDEV(I50:I52)</f>
        <v>0.15348120888721378</v>
      </c>
      <c r="M50" s="40">
        <f>L50/SQRT(3)</f>
        <v>8.8612417266582061E-2</v>
      </c>
    </row>
    <row r="51" spans="1:13" x14ac:dyDescent="0.2">
      <c r="A51" s="5" t="s">
        <v>44</v>
      </c>
      <c r="B51" s="5" t="s">
        <v>84</v>
      </c>
      <c r="C51">
        <v>32.32</v>
      </c>
      <c r="D51" s="38"/>
      <c r="E51" s="7">
        <f>D50-C51</f>
        <v>-0.22500000000000142</v>
      </c>
      <c r="F51" s="8">
        <f t="shared" si="10"/>
        <v>0.85559502568260137</v>
      </c>
      <c r="G51" s="8">
        <f t="shared" si="11"/>
        <v>1.0233738919967761</v>
      </c>
      <c r="H51" s="7">
        <f>F51/G51</f>
        <v>0.8360532082885076</v>
      </c>
      <c r="I51" s="7">
        <f t="shared" si="13"/>
        <v>0.25833333333333647</v>
      </c>
      <c r="J51" s="40"/>
      <c r="K51" s="40"/>
      <c r="L51" s="40"/>
      <c r="M51" s="40"/>
    </row>
    <row r="52" spans="1:13" x14ac:dyDescent="0.2">
      <c r="A52" s="6" t="s">
        <v>44</v>
      </c>
      <c r="B52" s="6" t="s">
        <v>85</v>
      </c>
      <c r="C52">
        <v>32.06</v>
      </c>
      <c r="D52" s="38"/>
      <c r="E52" s="9">
        <f>D50-C52</f>
        <v>3.4999999999996589E-2</v>
      </c>
      <c r="F52" s="10">
        <f t="shared" si="10"/>
        <v>1.024556823032799</v>
      </c>
      <c r="G52" s="10">
        <f t="shared" si="11"/>
        <v>0.81695772662055022</v>
      </c>
      <c r="H52" s="9">
        <f t="shared" ref="H52:H55" si="14">F52/G52</f>
        <v>1.2541124095502578</v>
      </c>
      <c r="I52" s="9">
        <f t="shared" si="13"/>
        <v>0.32666666666666272</v>
      </c>
      <c r="J52" s="40"/>
      <c r="K52" s="40"/>
      <c r="L52" s="40"/>
      <c r="M52" s="40"/>
    </row>
    <row r="53" spans="1:13" x14ac:dyDescent="0.2">
      <c r="A53" t="s">
        <v>44</v>
      </c>
      <c r="B53" t="s">
        <v>86</v>
      </c>
      <c r="C53">
        <v>28.91</v>
      </c>
      <c r="D53" s="38"/>
      <c r="E53" s="3">
        <f>D50-C53</f>
        <v>3.1849999999999987</v>
      </c>
      <c r="F53" s="4">
        <f t="shared" si="10"/>
        <v>9.0945357858881035</v>
      </c>
      <c r="G53" s="4">
        <f t="shared" si="11"/>
        <v>1.7330740916849303</v>
      </c>
      <c r="H53" s="3">
        <f t="shared" si="14"/>
        <v>5.2476324177497853</v>
      </c>
      <c r="I53" s="3">
        <f t="shared" si="13"/>
        <v>2.3916666666666639</v>
      </c>
      <c r="J53" s="40">
        <f>GEOMEAN(H53,H54,H55)</f>
        <v>5.553253801919154</v>
      </c>
      <c r="K53" s="40">
        <f>AVERAGE(H53:H55)</f>
        <v>5.5579415511934682</v>
      </c>
      <c r="L53" s="40">
        <f>STDEV(I53:I55)</f>
        <v>7.2858309981314762E-2</v>
      </c>
      <c r="M53" s="40">
        <f>L53/SQRT(3)</f>
        <v>4.2064764880413275E-2</v>
      </c>
    </row>
    <row r="54" spans="1:13" x14ac:dyDescent="0.2">
      <c r="A54" s="5" t="s">
        <v>44</v>
      </c>
      <c r="B54" s="5" t="s">
        <v>87</v>
      </c>
      <c r="C54">
        <v>29.04</v>
      </c>
      <c r="D54" s="38"/>
      <c r="E54" s="7">
        <f>D50-C54</f>
        <v>3.0549999999999997</v>
      </c>
      <c r="F54" s="8">
        <f>2^E54</f>
        <v>8.3108728263813099</v>
      </c>
      <c r="G54" s="8">
        <f t="shared" si="11"/>
        <v>1.4372722185789231</v>
      </c>
      <c r="H54" s="7">
        <f t="shared" si="14"/>
        <v>5.7823930073584355</v>
      </c>
      <c r="I54" s="7">
        <f t="shared" si="13"/>
        <v>2.5316666666666641</v>
      </c>
      <c r="J54" s="40"/>
      <c r="K54" s="40"/>
      <c r="L54" s="40"/>
      <c r="M54" s="40"/>
    </row>
    <row r="55" spans="1:13" ht="17" thickBot="1" x14ac:dyDescent="0.25">
      <c r="A55" s="11" t="s">
        <v>44</v>
      </c>
      <c r="B55" s="11" t="s">
        <v>88</v>
      </c>
      <c r="C55" s="14">
        <v>29.14</v>
      </c>
      <c r="D55" s="39"/>
      <c r="E55" s="12">
        <f>D50-C55</f>
        <v>2.9549999999999983</v>
      </c>
      <c r="F55" s="13">
        <f t="shared" ref="F55" si="15">2^E55</f>
        <v>7.7543185354805093</v>
      </c>
      <c r="G55" s="13">
        <f t="shared" si="11"/>
        <v>1.3739536474580896</v>
      </c>
      <c r="H55" s="12">
        <f t="shared" si="14"/>
        <v>5.6437992284721838</v>
      </c>
      <c r="I55" s="12">
        <f t="shared" si="13"/>
        <v>2.4966666666666644</v>
      </c>
      <c r="J55" s="41"/>
      <c r="K55" s="41"/>
      <c r="L55" s="41"/>
      <c r="M55" s="41"/>
    </row>
  </sheetData>
  <mergeCells count="33">
    <mergeCell ref="D20:D25"/>
    <mergeCell ref="D2:D7"/>
    <mergeCell ref="D8:D13"/>
    <mergeCell ref="D14:D19"/>
    <mergeCell ref="J14:J16"/>
    <mergeCell ref="M14:M16"/>
    <mergeCell ref="J17:J19"/>
    <mergeCell ref="K17:K19"/>
    <mergeCell ref="L17:L19"/>
    <mergeCell ref="M17:M19"/>
    <mergeCell ref="K14:K16"/>
    <mergeCell ref="L14:L16"/>
    <mergeCell ref="M32:M34"/>
    <mergeCell ref="J35:J37"/>
    <mergeCell ref="K35:K37"/>
    <mergeCell ref="L35:L37"/>
    <mergeCell ref="M35:M37"/>
    <mergeCell ref="D26:D31"/>
    <mergeCell ref="D32:D37"/>
    <mergeCell ref="J32:J34"/>
    <mergeCell ref="K32:K34"/>
    <mergeCell ref="L32:L34"/>
    <mergeCell ref="D38:D43"/>
    <mergeCell ref="D44:D49"/>
    <mergeCell ref="D50:D55"/>
    <mergeCell ref="J50:J52"/>
    <mergeCell ref="K50:K52"/>
    <mergeCell ref="M50:M52"/>
    <mergeCell ref="J53:J55"/>
    <mergeCell ref="K53:K55"/>
    <mergeCell ref="L53:L55"/>
    <mergeCell ref="M53:M55"/>
    <mergeCell ref="L50:L52"/>
  </mergeCells>
  <pageMargins left="0.7" right="0.7" top="0.75" bottom="0.75" header="0.3" footer="0.3"/>
  <pageSetup scale="54" orientation="landscape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74D4C-9D87-BE4C-92A2-DF4E7B8965AA}">
  <sheetPr>
    <pageSetUpPr fitToPage="1"/>
  </sheetPr>
  <dimension ref="A1:M55"/>
  <sheetViews>
    <sheetView topLeftCell="C1" zoomScale="130" zoomScaleNormal="130" workbookViewId="0">
      <pane ySplit="1" topLeftCell="A38" activePane="bottomLeft" state="frozen"/>
      <selection pane="bottomLeft" activeCell="C19" sqref="C19"/>
    </sheetView>
  </sheetViews>
  <sheetFormatPr baseColWidth="10" defaultRowHeight="16" x14ac:dyDescent="0.2"/>
  <cols>
    <col min="2" max="2" width="22.140625" bestFit="1" customWidth="1"/>
    <col min="4" max="4" width="12.7109375" customWidth="1"/>
    <col min="5" max="5" width="12.28515625" customWidth="1"/>
    <col min="6" max="6" width="9.7109375" customWidth="1"/>
    <col min="7" max="7" width="16.7109375" customWidth="1"/>
    <col min="12" max="12" width="12.28515625" customWidth="1"/>
  </cols>
  <sheetData>
    <row r="1" spans="1:13" s="1" customFormat="1" ht="11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13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x14ac:dyDescent="0.2">
      <c r="A2" t="s">
        <v>11</v>
      </c>
      <c r="B2" t="s">
        <v>71</v>
      </c>
      <c r="C2">
        <v>21.93</v>
      </c>
      <c r="D2" s="38">
        <f>AVERAGE(C2:C4)</f>
        <v>21.913333333333338</v>
      </c>
      <c r="E2" s="3">
        <f>D2-C2</f>
        <v>-1.6666666666662167E-2</v>
      </c>
      <c r="F2" s="4">
        <f>2^E2</f>
        <v>0.98851402035289915</v>
      </c>
    </row>
    <row r="3" spans="1:13" x14ac:dyDescent="0.2">
      <c r="A3" s="5" t="s">
        <v>11</v>
      </c>
      <c r="B3" s="5" t="s">
        <v>72</v>
      </c>
      <c r="C3">
        <v>21.92</v>
      </c>
      <c r="D3" s="38"/>
      <c r="E3" s="7">
        <f>D2-C3</f>
        <v>-6.6666666666641561E-3</v>
      </c>
      <c r="F3" s="8">
        <f t="shared" ref="F3:F19" si="0">2^E3</f>
        <v>0.99538967910323073</v>
      </c>
    </row>
    <row r="4" spans="1:13" x14ac:dyDescent="0.2">
      <c r="A4" s="6" t="s">
        <v>11</v>
      </c>
      <c r="B4" s="6" t="s">
        <v>73</v>
      </c>
      <c r="C4">
        <v>21.89</v>
      </c>
      <c r="D4" s="38"/>
      <c r="E4" s="9">
        <f>D2-C4</f>
        <v>2.3333333333336981E-2</v>
      </c>
      <c r="F4" s="10">
        <f t="shared" si="0"/>
        <v>1.0163049321681914</v>
      </c>
    </row>
    <row r="5" spans="1:13" x14ac:dyDescent="0.2">
      <c r="A5" t="s">
        <v>11</v>
      </c>
      <c r="B5" t="s">
        <v>74</v>
      </c>
      <c r="C5">
        <v>21.47</v>
      </c>
      <c r="D5" s="38"/>
      <c r="E5" s="3">
        <f>D2-C5</f>
        <v>0.44333333333333869</v>
      </c>
      <c r="F5" s="4">
        <f t="shared" si="0"/>
        <v>1.3597423728128555</v>
      </c>
    </row>
    <row r="6" spans="1:13" x14ac:dyDescent="0.2">
      <c r="A6" s="5" t="s">
        <v>11</v>
      </c>
      <c r="B6" s="5" t="s">
        <v>75</v>
      </c>
      <c r="C6">
        <v>21.42</v>
      </c>
      <c r="D6" s="38"/>
      <c r="E6" s="7">
        <f>D2-C6</f>
        <v>0.49333333333333584</v>
      </c>
      <c r="F6" s="8">
        <f t="shared" si="0"/>
        <v>1.4076935840339919</v>
      </c>
    </row>
    <row r="7" spans="1:13" x14ac:dyDescent="0.2">
      <c r="A7" s="6" t="s">
        <v>11</v>
      </c>
      <c r="B7" s="6" t="s">
        <v>76</v>
      </c>
      <c r="C7">
        <v>21.53</v>
      </c>
      <c r="D7" s="38"/>
      <c r="E7" s="9">
        <f>D2-C7</f>
        <v>0.38333333333333641</v>
      </c>
      <c r="F7" s="10">
        <f t="shared" si="0"/>
        <v>1.3043520697655671</v>
      </c>
    </row>
    <row r="8" spans="1:13" x14ac:dyDescent="0.2">
      <c r="A8" t="s">
        <v>12</v>
      </c>
      <c r="B8" t="s">
        <v>71</v>
      </c>
      <c r="C8">
        <v>23.82</v>
      </c>
      <c r="D8" s="38">
        <f>AVERAGE(C8:C10)</f>
        <v>23.84</v>
      </c>
      <c r="E8" s="3">
        <f>D8-C8</f>
        <v>1.9999999999999574E-2</v>
      </c>
      <c r="F8" s="4">
        <f t="shared" si="0"/>
        <v>1.0139594797900289</v>
      </c>
    </row>
    <row r="9" spans="1:13" x14ac:dyDescent="0.2">
      <c r="A9" s="5" t="s">
        <v>12</v>
      </c>
      <c r="B9" s="5" t="s">
        <v>72</v>
      </c>
      <c r="C9">
        <v>23.79</v>
      </c>
      <c r="D9" s="38"/>
      <c r="E9" s="7">
        <f>D8-C9</f>
        <v>5.0000000000000711E-2</v>
      </c>
      <c r="F9" s="8">
        <f t="shared" si="0"/>
        <v>1.035264923841378</v>
      </c>
    </row>
    <row r="10" spans="1:13" x14ac:dyDescent="0.2">
      <c r="A10" s="6" t="s">
        <v>12</v>
      </c>
      <c r="B10" s="6" t="s">
        <v>73</v>
      </c>
      <c r="C10">
        <v>23.91</v>
      </c>
      <c r="D10" s="38"/>
      <c r="E10" s="9">
        <f>D8-C10</f>
        <v>-7.0000000000000284E-2</v>
      </c>
      <c r="F10" s="10">
        <f t="shared" si="0"/>
        <v>0.95263799804393712</v>
      </c>
    </row>
    <row r="11" spans="1:13" x14ac:dyDescent="0.2">
      <c r="A11" t="s">
        <v>12</v>
      </c>
      <c r="B11" t="s">
        <v>74</v>
      </c>
      <c r="C11">
        <v>22.74</v>
      </c>
      <c r="D11" s="38"/>
      <c r="E11" s="3">
        <f>D8-C11</f>
        <v>1.1000000000000014</v>
      </c>
      <c r="F11" s="4">
        <f t="shared" si="0"/>
        <v>2.1435469250725885</v>
      </c>
    </row>
    <row r="12" spans="1:13" x14ac:dyDescent="0.2">
      <c r="A12" s="5" t="s">
        <v>12</v>
      </c>
      <c r="B12" s="5" t="s">
        <v>75</v>
      </c>
      <c r="C12">
        <v>22.74</v>
      </c>
      <c r="D12" s="38"/>
      <c r="E12" s="7">
        <f>D8-C12</f>
        <v>1.1000000000000014</v>
      </c>
      <c r="F12" s="8">
        <f t="shared" si="0"/>
        <v>2.1435469250725885</v>
      </c>
    </row>
    <row r="13" spans="1:13" x14ac:dyDescent="0.2">
      <c r="A13" s="6" t="s">
        <v>12</v>
      </c>
      <c r="B13" s="6" t="s">
        <v>76</v>
      </c>
      <c r="C13">
        <v>23.28</v>
      </c>
      <c r="D13" s="38"/>
      <c r="E13" s="9">
        <f>D8-C13</f>
        <v>0.55999999999999872</v>
      </c>
      <c r="F13" s="10">
        <f t="shared" si="0"/>
        <v>1.4742692172910998</v>
      </c>
    </row>
    <row r="14" spans="1:13" x14ac:dyDescent="0.2">
      <c r="A14" t="s">
        <v>45</v>
      </c>
      <c r="B14" t="s">
        <v>71</v>
      </c>
      <c r="C14">
        <v>40.57</v>
      </c>
      <c r="D14" s="38">
        <f>AVERAGE(C14:C15)</f>
        <v>40.305</v>
      </c>
      <c r="E14" s="3">
        <f>D14-C14</f>
        <v>-0.26500000000000057</v>
      </c>
      <c r="F14" s="4">
        <f t="shared" si="0"/>
        <v>0.83219873471152417</v>
      </c>
      <c r="G14" s="4">
        <f t="shared" ref="G14:G19" si="1">GEOMEAN(F2,F8)</f>
        <v>1.001155912853825</v>
      </c>
      <c r="H14" s="3">
        <f t="shared" ref="H14:H19" si="2">F14/G14</f>
        <v>0.83123789614278631</v>
      </c>
      <c r="I14" s="3">
        <f t="shared" ref="I14:I19" si="3">ABS(LOG(H14,2))</f>
        <v>0.26666666666666922</v>
      </c>
      <c r="J14" s="40">
        <f>GEOMEAN(H14,H15,H16)</f>
        <v>0.92980494261316116</v>
      </c>
      <c r="K14" s="40">
        <f>AVERAGE(I14:I16)</f>
        <v>0.26722222222222242</v>
      </c>
      <c r="L14" s="40">
        <f>STDEV(I14:I16)</f>
        <v>2.4171455464230288E-2</v>
      </c>
      <c r="M14" s="40">
        <f>L14/SQRT(3)</f>
        <v>1.3955396318978408E-2</v>
      </c>
    </row>
    <row r="15" spans="1:13" x14ac:dyDescent="0.2">
      <c r="A15" s="5" t="s">
        <v>45</v>
      </c>
      <c r="B15" s="5" t="s">
        <v>72</v>
      </c>
      <c r="C15">
        <v>40.04</v>
      </c>
      <c r="D15" s="38"/>
      <c r="E15" s="7">
        <f>D14-C15</f>
        <v>0.26500000000000057</v>
      </c>
      <c r="F15" s="8">
        <f t="shared" si="0"/>
        <v>1.2016360495268512</v>
      </c>
      <c r="G15" s="8">
        <f t="shared" si="1"/>
        <v>1.0151315285859759</v>
      </c>
      <c r="H15" s="7">
        <f>F15/G15</f>
        <v>1.1837244885898344</v>
      </c>
      <c r="I15" s="7">
        <f t="shared" si="3"/>
        <v>0.24333333333333218</v>
      </c>
      <c r="J15" s="40"/>
      <c r="K15" s="40"/>
      <c r="L15" s="40"/>
      <c r="M15" s="40"/>
    </row>
    <row r="16" spans="1:13" x14ac:dyDescent="0.2">
      <c r="A16" s="6" t="s">
        <v>45</v>
      </c>
      <c r="B16" s="6" t="s">
        <v>73</v>
      </c>
      <c r="C16">
        <v>40.619999999999997</v>
      </c>
      <c r="D16" s="38"/>
      <c r="E16" s="9">
        <f>D14-C16</f>
        <v>-0.31499999999999773</v>
      </c>
      <c r="F16" s="10">
        <f t="shared" si="0"/>
        <v>0.80385099074315269</v>
      </c>
      <c r="G16" s="10">
        <f t="shared" si="1"/>
        <v>0.98395665350811323</v>
      </c>
      <c r="H16" s="9">
        <f t="shared" si="2"/>
        <v>0.81695772662055033</v>
      </c>
      <c r="I16" s="9">
        <f t="shared" si="3"/>
        <v>0.29166666666666596</v>
      </c>
      <c r="J16" s="40"/>
      <c r="K16" s="40"/>
      <c r="L16" s="40"/>
      <c r="M16" s="40"/>
    </row>
    <row r="17" spans="1:13" x14ac:dyDescent="0.2">
      <c r="A17" t="s">
        <v>45</v>
      </c>
      <c r="B17" t="s">
        <v>74</v>
      </c>
      <c r="C17" s="15">
        <v>37.299999999999997</v>
      </c>
      <c r="D17" s="38"/>
      <c r="E17" s="3">
        <f>D14-C17</f>
        <v>3.0050000000000026</v>
      </c>
      <c r="F17" s="4">
        <f t="shared" si="0"/>
        <v>8.0277739880760368</v>
      </c>
      <c r="G17" s="4">
        <f t="shared" si="1"/>
        <v>1.7072409267979436</v>
      </c>
      <c r="H17" s="3">
        <f t="shared" si="2"/>
        <v>4.7021916251344322</v>
      </c>
      <c r="I17" s="3">
        <f t="shared" si="3"/>
        <v>2.2333333333333325</v>
      </c>
      <c r="J17" s="40">
        <f>GEOMEAN(H17,H18,H19)</f>
        <v>5.2113843728794249</v>
      </c>
      <c r="K17" s="40">
        <f>AVERAGE(H17:H19)</f>
        <v>5.2903685311249555</v>
      </c>
      <c r="L17" s="40">
        <f>STDEV(I17:I19)</f>
        <v>0.30126123768804036</v>
      </c>
      <c r="M17" s="40">
        <f>L17/SQRT(3)</f>
        <v>0.17393325667558995</v>
      </c>
    </row>
    <row r="18" spans="1:13" x14ac:dyDescent="0.2">
      <c r="A18" s="5" t="s">
        <v>45</v>
      </c>
      <c r="B18" s="5" t="s">
        <v>75</v>
      </c>
      <c r="C18" s="15">
        <v>36.78</v>
      </c>
      <c r="D18" s="38"/>
      <c r="E18" s="7">
        <f>D14-C18</f>
        <v>3.5249999999999986</v>
      </c>
      <c r="F18" s="8">
        <f>2^E18</f>
        <v>11.511468640086546</v>
      </c>
      <c r="G18" s="8">
        <f t="shared" si="1"/>
        <v>1.7370829725434749</v>
      </c>
      <c r="H18" s="7">
        <f t="shared" si="2"/>
        <v>6.6268962519569241</v>
      </c>
      <c r="I18" s="7">
        <f t="shared" si="3"/>
        <v>2.7283333333333295</v>
      </c>
      <c r="J18" s="40"/>
      <c r="K18" s="40"/>
      <c r="L18" s="40"/>
      <c r="M18" s="40"/>
    </row>
    <row r="19" spans="1:13" ht="17" thickBot="1" x14ac:dyDescent="0.25">
      <c r="A19" s="11" t="s">
        <v>45</v>
      </c>
      <c r="B19" s="11" t="s">
        <v>76</v>
      </c>
      <c r="C19" s="36">
        <v>37.65</v>
      </c>
      <c r="D19" s="39"/>
      <c r="E19" s="12">
        <f>D14-C19</f>
        <v>2.6550000000000011</v>
      </c>
      <c r="F19" s="13">
        <f t="shared" si="0"/>
        <v>6.2984638125536323</v>
      </c>
      <c r="G19" s="13">
        <f t="shared" si="1"/>
        <v>1.3867105339490677</v>
      </c>
      <c r="H19" s="12">
        <f t="shared" si="2"/>
        <v>4.5420177162835103</v>
      </c>
      <c r="I19" s="12">
        <f t="shared" si="3"/>
        <v>2.1833333333333336</v>
      </c>
      <c r="J19" s="41"/>
      <c r="K19" s="41"/>
      <c r="L19" s="41"/>
      <c r="M19" s="41"/>
    </row>
    <row r="20" spans="1:13" x14ac:dyDescent="0.2">
      <c r="A20" t="s">
        <v>11</v>
      </c>
      <c r="B20" t="s">
        <v>77</v>
      </c>
      <c r="C20">
        <v>21.81</v>
      </c>
      <c r="D20" s="38">
        <f>AVERAGE(C20:C22)</f>
        <v>21.793333333333333</v>
      </c>
      <c r="E20" s="3">
        <f>D20-C20</f>
        <v>-1.6666666666665719E-2</v>
      </c>
      <c r="F20" s="4">
        <f>2^E20</f>
        <v>0.98851402035289671</v>
      </c>
    </row>
    <row r="21" spans="1:13" x14ac:dyDescent="0.2">
      <c r="A21" s="5" t="s">
        <v>11</v>
      </c>
      <c r="B21" s="5" t="s">
        <v>78</v>
      </c>
      <c r="C21">
        <v>21.68</v>
      </c>
      <c r="D21" s="38"/>
      <c r="E21" s="7">
        <f>D20-C21</f>
        <v>0.11333333333333329</v>
      </c>
      <c r="F21" s="8">
        <f t="shared" ref="F21:F35" si="4">2^E21</f>
        <v>1.0817246660801048</v>
      </c>
    </row>
    <row r="22" spans="1:13" x14ac:dyDescent="0.2">
      <c r="A22" s="6" t="s">
        <v>11</v>
      </c>
      <c r="B22" s="6" t="s">
        <v>79</v>
      </c>
      <c r="C22">
        <v>21.89</v>
      </c>
      <c r="D22" s="38"/>
      <c r="E22" s="9">
        <f>D20-C22</f>
        <v>-9.6666666666667567E-2</v>
      </c>
      <c r="F22" s="10">
        <f t="shared" si="4"/>
        <v>0.93519124785031815</v>
      </c>
    </row>
    <row r="23" spans="1:13" x14ac:dyDescent="0.2">
      <c r="A23" t="s">
        <v>11</v>
      </c>
      <c r="B23" t="s">
        <v>80</v>
      </c>
      <c r="C23">
        <v>21.55</v>
      </c>
      <c r="D23" s="38"/>
      <c r="E23" s="3">
        <f>D20-C23</f>
        <v>0.24333333333333229</v>
      </c>
      <c r="F23" s="4">
        <f t="shared" si="4"/>
        <v>1.1837244885898344</v>
      </c>
    </row>
    <row r="24" spans="1:13" x14ac:dyDescent="0.2">
      <c r="A24" s="5" t="s">
        <v>11</v>
      </c>
      <c r="B24" s="5" t="s">
        <v>81</v>
      </c>
      <c r="C24">
        <v>21.6</v>
      </c>
      <c r="D24" s="38"/>
      <c r="E24" s="7">
        <f>D20-C24</f>
        <v>0.19333333333333158</v>
      </c>
      <c r="F24" s="8">
        <f t="shared" si="4"/>
        <v>1.1434024869669044</v>
      </c>
    </row>
    <row r="25" spans="1:13" x14ac:dyDescent="0.2">
      <c r="A25" s="6" t="s">
        <v>11</v>
      </c>
      <c r="B25" s="6" t="s">
        <v>82</v>
      </c>
      <c r="C25">
        <v>21.69</v>
      </c>
      <c r="D25" s="38"/>
      <c r="E25" s="9">
        <f>D20-C25</f>
        <v>0.10333333333333172</v>
      </c>
      <c r="F25" s="10">
        <f t="shared" si="4"/>
        <v>1.0742526480132844</v>
      </c>
    </row>
    <row r="26" spans="1:13" x14ac:dyDescent="0.2">
      <c r="A26" t="s">
        <v>12</v>
      </c>
      <c r="B26" t="s">
        <v>77</v>
      </c>
      <c r="C26">
        <v>23.92</v>
      </c>
      <c r="D26" s="38">
        <f>AVERAGE(C26:C28)</f>
        <v>23.926666666666666</v>
      </c>
      <c r="E26" s="3">
        <f>D26-C26</f>
        <v>6.6666666666641561E-3</v>
      </c>
      <c r="F26" s="4">
        <f t="shared" si="4"/>
        <v>1.004631674402052</v>
      </c>
    </row>
    <row r="27" spans="1:13" x14ac:dyDescent="0.2">
      <c r="A27" s="5" t="s">
        <v>12</v>
      </c>
      <c r="B27" s="5" t="s">
        <v>78</v>
      </c>
      <c r="C27">
        <v>24.05</v>
      </c>
      <c r="D27" s="38"/>
      <c r="E27" s="7">
        <f>D26-C27</f>
        <v>-0.12333333333333485</v>
      </c>
      <c r="F27" s="8">
        <f t="shared" si="4"/>
        <v>0.91806401996521869</v>
      </c>
    </row>
    <row r="28" spans="1:13" x14ac:dyDescent="0.2">
      <c r="A28" s="6" t="s">
        <v>12</v>
      </c>
      <c r="B28" s="6" t="s">
        <v>79</v>
      </c>
      <c r="C28">
        <v>23.81</v>
      </c>
      <c r="D28" s="38"/>
      <c r="E28" s="9">
        <f>D26-C28</f>
        <v>0.11666666666666714</v>
      </c>
      <c r="F28" s="10">
        <f t="shared" si="4"/>
        <v>1.0842268703014186</v>
      </c>
    </row>
    <row r="29" spans="1:13" x14ac:dyDescent="0.2">
      <c r="A29" t="s">
        <v>12</v>
      </c>
      <c r="B29" t="s">
        <v>80</v>
      </c>
      <c r="C29">
        <v>23.77</v>
      </c>
      <c r="D29" s="38"/>
      <c r="E29" s="3">
        <f>D26-C29</f>
        <v>0.15666666666666629</v>
      </c>
      <c r="F29" s="4">
        <f t="shared" si="4"/>
        <v>1.1147086365889216</v>
      </c>
    </row>
    <row r="30" spans="1:13" x14ac:dyDescent="0.2">
      <c r="A30" s="5" t="s">
        <v>12</v>
      </c>
      <c r="B30" s="5" t="s">
        <v>81</v>
      </c>
      <c r="C30">
        <v>23.7</v>
      </c>
      <c r="D30" s="38"/>
      <c r="E30" s="7">
        <f>D26-C30</f>
        <v>0.22666666666666657</v>
      </c>
      <c r="F30" s="8">
        <f t="shared" si="4"/>
        <v>1.1701282532061139</v>
      </c>
    </row>
    <row r="31" spans="1:13" x14ac:dyDescent="0.2">
      <c r="A31" s="6" t="s">
        <v>12</v>
      </c>
      <c r="B31" s="6" t="s">
        <v>82</v>
      </c>
      <c r="C31">
        <v>23.37</v>
      </c>
      <c r="D31" s="38"/>
      <c r="E31" s="9">
        <f>D26-C31</f>
        <v>0.55666666666666487</v>
      </c>
      <c r="F31" s="10">
        <f t="shared" si="4"/>
        <v>1.4708668641859479</v>
      </c>
    </row>
    <row r="32" spans="1:13" x14ac:dyDescent="0.2">
      <c r="A32" t="s">
        <v>45</v>
      </c>
      <c r="B32" t="s">
        <v>77</v>
      </c>
      <c r="C32">
        <v>38.75</v>
      </c>
      <c r="D32" s="38">
        <f>AVERAGE(C32:C33)</f>
        <v>38.564999999999998</v>
      </c>
      <c r="E32" s="3">
        <f>D32-C32</f>
        <v>-0.18500000000000227</v>
      </c>
      <c r="F32" s="4">
        <f t="shared" si="4"/>
        <v>0.87964907592243424</v>
      </c>
      <c r="G32" s="4">
        <f t="shared" ref="G32:G37" si="5">GEOMEAN(F20,F26)</f>
        <v>0.99654026282786723</v>
      </c>
      <c r="H32" s="3">
        <f t="shared" ref="H32" si="6">F32/G32</f>
        <v>0.88270299629065396</v>
      </c>
      <c r="I32" s="3">
        <f t="shared" ref="I32:I37" si="7">ABS(LOG(H32,2))</f>
        <v>0.18000000000000149</v>
      </c>
      <c r="J32" s="40">
        <f>GEOMEAN(H32,H33,H34)</f>
        <v>0.94496534913211416</v>
      </c>
      <c r="K32" s="40">
        <f>AVERAGE(I32:I34)</f>
        <v>0.20833333333333393</v>
      </c>
      <c r="L32" s="40">
        <f>STDEV(I32:I34)</f>
        <v>4.0722639076238083E-2</v>
      </c>
      <c r="M32" s="40">
        <f>L32/SQRT(3)</f>
        <v>2.3511226632778031E-2</v>
      </c>
    </row>
    <row r="33" spans="1:13" x14ac:dyDescent="0.2">
      <c r="A33" s="5" t="s">
        <v>45</v>
      </c>
      <c r="B33" s="5" t="s">
        <v>78</v>
      </c>
      <c r="C33">
        <v>38.380000000000003</v>
      </c>
      <c r="D33" s="38"/>
      <c r="E33" s="7">
        <f>D32-C33</f>
        <v>0.18499999999999517</v>
      </c>
      <c r="F33" s="8">
        <f t="shared" si="4"/>
        <v>1.1368169732360103</v>
      </c>
      <c r="G33" s="8">
        <f t="shared" si="5"/>
        <v>0.99654026282786734</v>
      </c>
      <c r="H33" s="7">
        <f>F33/G33</f>
        <v>1.1407637158684205</v>
      </c>
      <c r="I33" s="7">
        <f t="shared" si="7"/>
        <v>0.18999999999999603</v>
      </c>
      <c r="J33" s="40"/>
      <c r="K33" s="40"/>
      <c r="L33" s="40"/>
      <c r="M33" s="40"/>
    </row>
    <row r="34" spans="1:13" x14ac:dyDescent="0.2">
      <c r="A34" s="6" t="s">
        <v>45</v>
      </c>
      <c r="B34" s="6" t="s">
        <v>79</v>
      </c>
      <c r="C34">
        <v>38.81</v>
      </c>
      <c r="D34" s="38"/>
      <c r="E34" s="9">
        <f>D32-C34</f>
        <v>-0.24500000000000455</v>
      </c>
      <c r="F34" s="10">
        <f t="shared" si="4"/>
        <v>0.84381579613001534</v>
      </c>
      <c r="G34" s="10">
        <f t="shared" si="5"/>
        <v>1.0069555500567187</v>
      </c>
      <c r="H34" s="9">
        <f t="shared" ref="H34:H37" si="8">F34/G34</f>
        <v>0.83798713466794617</v>
      </c>
      <c r="I34" s="9">
        <f t="shared" si="7"/>
        <v>0.25500000000000417</v>
      </c>
      <c r="J34" s="40"/>
      <c r="K34" s="40"/>
      <c r="L34" s="40"/>
      <c r="M34" s="40"/>
    </row>
    <row r="35" spans="1:13" x14ac:dyDescent="0.2">
      <c r="A35" t="s">
        <v>45</v>
      </c>
      <c r="B35" t="s">
        <v>80</v>
      </c>
      <c r="C35">
        <v>35.619999999999997</v>
      </c>
      <c r="D35" s="38"/>
      <c r="E35" s="3">
        <f>D32-C35</f>
        <v>2.9450000000000003</v>
      </c>
      <c r="F35" s="4">
        <f t="shared" si="4"/>
        <v>7.7007555448140117</v>
      </c>
      <c r="G35" s="4">
        <f t="shared" si="5"/>
        <v>1.1486983549970344</v>
      </c>
      <c r="H35" s="3">
        <f t="shared" si="8"/>
        <v>6.7038970773435924</v>
      </c>
      <c r="I35" s="3">
        <f t="shared" si="7"/>
        <v>2.745000000000001</v>
      </c>
      <c r="J35" s="40">
        <f>GEOMEAN(H35,H36,H37)</f>
        <v>5.2597710408202838</v>
      </c>
      <c r="K35" s="40">
        <f>AVERAGE(H35:H37)</f>
        <v>5.3428459154449319</v>
      </c>
      <c r="L35" s="40">
        <f>STDEV(I35:I37)</f>
        <v>0.30805843601498578</v>
      </c>
      <c r="M35" s="40">
        <f>L35/SQRT(3)</f>
        <v>0.17785762095938715</v>
      </c>
    </row>
    <row r="36" spans="1:13" x14ac:dyDescent="0.2">
      <c r="A36" s="5" t="s">
        <v>45</v>
      </c>
      <c r="B36" s="5" t="s">
        <v>81</v>
      </c>
      <c r="C36">
        <v>36.19</v>
      </c>
      <c r="D36" s="38"/>
      <c r="E36" s="7">
        <f>D32-C36</f>
        <v>2.375</v>
      </c>
      <c r="F36" s="8">
        <f>2^E36</f>
        <v>5.1873582186040386</v>
      </c>
      <c r="G36" s="8">
        <f t="shared" si="5"/>
        <v>1.1566881839052867</v>
      </c>
      <c r="H36" s="7">
        <f t="shared" si="8"/>
        <v>4.4846643121140382</v>
      </c>
      <c r="I36" s="7">
        <f t="shared" si="7"/>
        <v>2.1650000000000009</v>
      </c>
      <c r="J36" s="40"/>
      <c r="K36" s="40"/>
      <c r="L36" s="40"/>
      <c r="M36" s="40"/>
    </row>
    <row r="37" spans="1:13" ht="17" thickBot="1" x14ac:dyDescent="0.25">
      <c r="A37" s="11" t="s">
        <v>45</v>
      </c>
      <c r="B37" s="11" t="s">
        <v>82</v>
      </c>
      <c r="C37" s="14">
        <v>35.96</v>
      </c>
      <c r="D37" s="39"/>
      <c r="E37" s="12">
        <f>D32-C37</f>
        <v>2.6049999999999969</v>
      </c>
      <c r="F37" s="13">
        <f t="shared" ref="F37" si="9">2^E37</f>
        <v>6.0839150129640229</v>
      </c>
      <c r="G37" s="13">
        <f t="shared" si="5"/>
        <v>1.2570133745218268</v>
      </c>
      <c r="H37" s="12">
        <f t="shared" si="8"/>
        <v>4.8399763568771652</v>
      </c>
      <c r="I37" s="12">
        <f t="shared" si="7"/>
        <v>2.2749999999999986</v>
      </c>
      <c r="J37" s="41"/>
      <c r="K37" s="41"/>
      <c r="L37" s="41"/>
      <c r="M37" s="41"/>
    </row>
    <row r="38" spans="1:13" x14ac:dyDescent="0.2">
      <c r="A38" t="s">
        <v>11</v>
      </c>
      <c r="B38" t="s">
        <v>83</v>
      </c>
      <c r="C38">
        <v>21.91</v>
      </c>
      <c r="D38" s="38">
        <f>AVERAGE(C38:C40)</f>
        <v>21.84</v>
      </c>
      <c r="E38" s="3">
        <f>D38-C38</f>
        <v>-7.0000000000000284E-2</v>
      </c>
      <c r="F38" s="4">
        <f>2^E38</f>
        <v>0.95263799804393712</v>
      </c>
    </row>
    <row r="39" spans="1:13" x14ac:dyDescent="0.2">
      <c r="A39" s="5" t="s">
        <v>11</v>
      </c>
      <c r="B39" s="5" t="s">
        <v>84</v>
      </c>
      <c r="C39">
        <v>21.87</v>
      </c>
      <c r="D39" s="38"/>
      <c r="E39" s="7">
        <f>D38-C39</f>
        <v>-3.0000000000001137E-2</v>
      </c>
      <c r="F39" s="8">
        <f t="shared" ref="F39:F53" si="10">2^E39</f>
        <v>0.97942029758692617</v>
      </c>
    </row>
    <row r="40" spans="1:13" x14ac:dyDescent="0.2">
      <c r="A40" s="6" t="s">
        <v>11</v>
      </c>
      <c r="B40" s="6" t="s">
        <v>85</v>
      </c>
      <c r="C40">
        <v>21.74</v>
      </c>
      <c r="D40" s="38"/>
      <c r="E40" s="9">
        <f>D38-C40</f>
        <v>0.10000000000000142</v>
      </c>
      <c r="F40" s="10">
        <f t="shared" si="10"/>
        <v>1.0717734625362942</v>
      </c>
    </row>
    <row r="41" spans="1:13" x14ac:dyDescent="0.2">
      <c r="A41" t="s">
        <v>11</v>
      </c>
      <c r="B41" t="s">
        <v>86</v>
      </c>
      <c r="C41">
        <v>21.83</v>
      </c>
      <c r="D41" s="38"/>
      <c r="E41" s="3">
        <f>D38-C41</f>
        <v>1.0000000000001563E-2</v>
      </c>
      <c r="F41" s="4">
        <f t="shared" si="10"/>
        <v>1.00695555005672</v>
      </c>
    </row>
    <row r="42" spans="1:13" x14ac:dyDescent="0.2">
      <c r="A42" s="5" t="s">
        <v>11</v>
      </c>
      <c r="B42" s="5" t="s">
        <v>87</v>
      </c>
      <c r="C42">
        <v>21.74</v>
      </c>
      <c r="D42" s="38"/>
      <c r="E42" s="7">
        <f>D38-C42</f>
        <v>0.10000000000000142</v>
      </c>
      <c r="F42" s="8">
        <f t="shared" si="10"/>
        <v>1.0717734625362942</v>
      </c>
    </row>
    <row r="43" spans="1:13" x14ac:dyDescent="0.2">
      <c r="A43" s="6" t="s">
        <v>11</v>
      </c>
      <c r="B43" s="6" t="s">
        <v>88</v>
      </c>
      <c r="C43">
        <v>21.76</v>
      </c>
      <c r="D43" s="38"/>
      <c r="E43" s="9">
        <f>D38-C43</f>
        <v>7.9999999999998295E-2</v>
      </c>
      <c r="F43" s="10">
        <f t="shared" si="10"/>
        <v>1.0570180405613792</v>
      </c>
    </row>
    <row r="44" spans="1:13" x14ac:dyDescent="0.2">
      <c r="A44" t="s">
        <v>12</v>
      </c>
      <c r="B44" t="s">
        <v>83</v>
      </c>
      <c r="C44">
        <v>23.91</v>
      </c>
      <c r="D44" s="38">
        <f>AVERAGE(C44:C46)</f>
        <v>23.87</v>
      </c>
      <c r="E44" s="3">
        <f>D44-C44</f>
        <v>-3.9999999999999147E-2</v>
      </c>
      <c r="F44" s="4">
        <f t="shared" si="10"/>
        <v>0.97265494741228609</v>
      </c>
    </row>
    <row r="45" spans="1:13" x14ac:dyDescent="0.2">
      <c r="A45" s="5" t="s">
        <v>12</v>
      </c>
      <c r="B45" s="5" t="s">
        <v>84</v>
      </c>
      <c r="C45">
        <v>23.86</v>
      </c>
      <c r="D45" s="38"/>
      <c r="E45" s="7">
        <f>D44-C45</f>
        <v>1.0000000000001563E-2</v>
      </c>
      <c r="F45" s="8">
        <f t="shared" si="10"/>
        <v>1.00695555005672</v>
      </c>
    </row>
    <row r="46" spans="1:13" x14ac:dyDescent="0.2">
      <c r="A46" s="6" t="s">
        <v>12</v>
      </c>
      <c r="B46" s="6" t="s">
        <v>85</v>
      </c>
      <c r="C46">
        <v>23.84</v>
      </c>
      <c r="D46" s="38"/>
      <c r="E46" s="9">
        <f>D44-C46</f>
        <v>3.0000000000001137E-2</v>
      </c>
      <c r="F46" s="10">
        <f t="shared" si="10"/>
        <v>1.021012125707194</v>
      </c>
    </row>
    <row r="47" spans="1:13" x14ac:dyDescent="0.2">
      <c r="A47" t="s">
        <v>12</v>
      </c>
      <c r="B47" t="s">
        <v>86</v>
      </c>
      <c r="C47">
        <v>23.16</v>
      </c>
      <c r="D47" s="38"/>
      <c r="E47" s="3">
        <f>D44-C47</f>
        <v>0.71000000000000085</v>
      </c>
      <c r="F47" s="4">
        <f t="shared" si="10"/>
        <v>1.6358041171155631</v>
      </c>
    </row>
    <row r="48" spans="1:13" x14ac:dyDescent="0.2">
      <c r="A48" s="5" t="s">
        <v>12</v>
      </c>
      <c r="B48" s="5" t="s">
        <v>87</v>
      </c>
      <c r="C48">
        <v>23.08</v>
      </c>
      <c r="D48" s="38"/>
      <c r="E48" s="7">
        <f>D44-C48</f>
        <v>0.7900000000000027</v>
      </c>
      <c r="F48" s="8">
        <f t="shared" si="10"/>
        <v>1.7290744626157335</v>
      </c>
    </row>
    <row r="49" spans="1:13" x14ac:dyDescent="0.2">
      <c r="A49" s="6" t="s">
        <v>12</v>
      </c>
      <c r="B49" s="6" t="s">
        <v>88</v>
      </c>
      <c r="C49">
        <v>22.97</v>
      </c>
      <c r="D49" s="38"/>
      <c r="E49" s="9">
        <f>D44-C49</f>
        <v>0.90000000000000213</v>
      </c>
      <c r="F49" s="10">
        <f t="shared" si="10"/>
        <v>1.8660659830736175</v>
      </c>
    </row>
    <row r="50" spans="1:13" x14ac:dyDescent="0.2">
      <c r="A50" t="s">
        <v>45</v>
      </c>
      <c r="B50" t="s">
        <v>83</v>
      </c>
      <c r="C50">
        <v>38.53</v>
      </c>
      <c r="D50" s="38">
        <f>AVERAGE(C50:C51)</f>
        <v>38.365000000000002</v>
      </c>
      <c r="E50" s="3">
        <f>D50-C50</f>
        <v>-0.16499999999999915</v>
      </c>
      <c r="F50" s="4">
        <f t="shared" si="10"/>
        <v>0.89192851942009321</v>
      </c>
      <c r="G50" s="4">
        <f t="shared" ref="G50:G55" si="11">GEOMEAN(F38,F44)</f>
        <v>0.96259444310175146</v>
      </c>
      <c r="H50" s="3">
        <f t="shared" ref="H50" si="12">F50/G50</f>
        <v>0.92658806189037135</v>
      </c>
      <c r="I50" s="3">
        <f t="shared" ref="I50:I55" si="13">ABS(LOG(H50,2))</f>
        <v>0.10999999999999927</v>
      </c>
      <c r="J50" s="40">
        <f>GEOMEAN(H50,H51,H52)</f>
        <v>1.1687772485612462</v>
      </c>
      <c r="K50" s="40">
        <f>AVERAGE(I50:I52)</f>
        <v>0.29833333333333367</v>
      </c>
      <c r="L50" s="40">
        <f>STDEV(I50:I52)</f>
        <v>0.27186087128039327</v>
      </c>
      <c r="M50" s="40">
        <f>L50/SQRT(3)</f>
        <v>0.15695894721586126</v>
      </c>
    </row>
    <row r="51" spans="1:13" x14ac:dyDescent="0.2">
      <c r="A51" s="5" t="s">
        <v>45</v>
      </c>
      <c r="B51" s="5" t="s">
        <v>84</v>
      </c>
      <c r="C51">
        <v>38.200000000000003</v>
      </c>
      <c r="D51" s="38"/>
      <c r="E51" s="7">
        <f>D50-C51</f>
        <v>0.16499999999999915</v>
      </c>
      <c r="F51" s="8">
        <f t="shared" si="10"/>
        <v>1.1211660780285082</v>
      </c>
      <c r="G51" s="8">
        <f t="shared" si="11"/>
        <v>0.99309249543703615</v>
      </c>
      <c r="H51" s="7">
        <f>F51/G51</f>
        <v>1.1289644048061303</v>
      </c>
      <c r="I51" s="7">
        <f t="shared" si="13"/>
        <v>0.17499999999999874</v>
      </c>
      <c r="J51" s="40"/>
      <c r="K51" s="40"/>
      <c r="L51" s="40"/>
      <c r="M51" s="40"/>
    </row>
    <row r="52" spans="1:13" x14ac:dyDescent="0.2">
      <c r="A52" s="6" t="s">
        <v>45</v>
      </c>
      <c r="B52" s="6" t="s">
        <v>85</v>
      </c>
      <c r="C52">
        <v>37.69</v>
      </c>
      <c r="D52" s="38"/>
      <c r="E52" s="9">
        <f>D50-C52</f>
        <v>0.67500000000000426</v>
      </c>
      <c r="F52" s="10">
        <f t="shared" si="10"/>
        <v>1.5965967727133046</v>
      </c>
      <c r="G52" s="10">
        <f t="shared" si="11"/>
        <v>1.0460849397925303</v>
      </c>
      <c r="H52" s="9">
        <f t="shared" ref="H52:H55" si="14">F52/G52</f>
        <v>1.5262592089605622</v>
      </c>
      <c r="I52" s="9">
        <f t="shared" si="13"/>
        <v>0.61000000000000298</v>
      </c>
      <c r="J52" s="40"/>
      <c r="K52" s="40"/>
      <c r="L52" s="40"/>
      <c r="M52" s="40"/>
    </row>
    <row r="53" spans="1:13" x14ac:dyDescent="0.2">
      <c r="A53" t="s">
        <v>45</v>
      </c>
      <c r="B53" t="s">
        <v>86</v>
      </c>
      <c r="C53">
        <v>35.71</v>
      </c>
      <c r="D53" s="38"/>
      <c r="E53" s="3">
        <f>D50-C53</f>
        <v>2.6550000000000011</v>
      </c>
      <c r="F53" s="4">
        <f t="shared" si="10"/>
        <v>6.2984638125536323</v>
      </c>
      <c r="G53" s="4">
        <f t="shared" si="11"/>
        <v>1.2834258975629054</v>
      </c>
      <c r="H53" s="3">
        <f t="shared" si="14"/>
        <v>4.9075399090152159</v>
      </c>
      <c r="I53" s="3">
        <f t="shared" si="13"/>
        <v>2.2949999999999999</v>
      </c>
      <c r="J53" s="40">
        <f>GEOMEAN(H53,H54,H55)</f>
        <v>4.0652197286727541</v>
      </c>
      <c r="K53" s="40">
        <f>AVERAGE(H53:H55)</f>
        <v>4.1359690770877497</v>
      </c>
      <c r="L53" s="40">
        <f>STDEV(I53:I55)</f>
        <v>0.33430275699332063</v>
      </c>
      <c r="M53" s="40">
        <f>L53/SQRT(3)</f>
        <v>0.19300978674092772</v>
      </c>
    </row>
    <row r="54" spans="1:13" x14ac:dyDescent="0.2">
      <c r="A54" s="5" t="s">
        <v>45</v>
      </c>
      <c r="B54" s="5" t="s">
        <v>87</v>
      </c>
      <c r="C54">
        <v>36.270000000000003</v>
      </c>
      <c r="D54" s="38"/>
      <c r="E54" s="7">
        <f>D50-C54</f>
        <v>2.0949999999999989</v>
      </c>
      <c r="F54" s="8">
        <f>2^E54</f>
        <v>4.2722616321914026</v>
      </c>
      <c r="G54" s="8">
        <f t="shared" si="11"/>
        <v>1.3613141164994753</v>
      </c>
      <c r="H54" s="7">
        <f t="shared" si="14"/>
        <v>3.138336391586996</v>
      </c>
      <c r="I54" s="7">
        <f t="shared" si="13"/>
        <v>1.6499999999999968</v>
      </c>
      <c r="J54" s="40"/>
      <c r="K54" s="40"/>
      <c r="L54" s="40"/>
      <c r="M54" s="40"/>
    </row>
    <row r="55" spans="1:13" ht="17" thickBot="1" x14ac:dyDescent="0.25">
      <c r="A55" s="11" t="s">
        <v>45</v>
      </c>
      <c r="B55" s="11" t="s">
        <v>88</v>
      </c>
      <c r="C55" s="14">
        <v>35.75</v>
      </c>
      <c r="D55" s="39"/>
      <c r="E55" s="12">
        <f>D50-C55</f>
        <v>2.615000000000002</v>
      </c>
      <c r="F55" s="13">
        <f t="shared" ref="F55" si="15">2^E55</f>
        <v>6.1262319883775396</v>
      </c>
      <c r="G55" s="13">
        <f t="shared" si="11"/>
        <v>1.4044448757379973</v>
      </c>
      <c r="H55" s="12">
        <f t="shared" si="14"/>
        <v>4.3620309306610361</v>
      </c>
      <c r="I55" s="12">
        <f t="shared" si="13"/>
        <v>2.1250000000000018</v>
      </c>
      <c r="J55" s="41"/>
      <c r="K55" s="41"/>
      <c r="L55" s="41"/>
      <c r="M55" s="41"/>
    </row>
  </sheetData>
  <mergeCells count="33">
    <mergeCell ref="D20:D25"/>
    <mergeCell ref="D2:D7"/>
    <mergeCell ref="D8:D13"/>
    <mergeCell ref="D14:D19"/>
    <mergeCell ref="J14:J16"/>
    <mergeCell ref="M14:M16"/>
    <mergeCell ref="J17:J19"/>
    <mergeCell ref="K17:K19"/>
    <mergeCell ref="L17:L19"/>
    <mergeCell ref="M17:M19"/>
    <mergeCell ref="K14:K16"/>
    <mergeCell ref="L14:L16"/>
    <mergeCell ref="M32:M34"/>
    <mergeCell ref="J35:J37"/>
    <mergeCell ref="K35:K37"/>
    <mergeCell ref="L35:L37"/>
    <mergeCell ref="M35:M37"/>
    <mergeCell ref="D26:D31"/>
    <mergeCell ref="D32:D37"/>
    <mergeCell ref="J32:J34"/>
    <mergeCell ref="K32:K34"/>
    <mergeCell ref="L32:L34"/>
    <mergeCell ref="D38:D43"/>
    <mergeCell ref="D44:D49"/>
    <mergeCell ref="D50:D55"/>
    <mergeCell ref="J50:J52"/>
    <mergeCell ref="K50:K52"/>
    <mergeCell ref="M50:M52"/>
    <mergeCell ref="J53:J55"/>
    <mergeCell ref="K53:K55"/>
    <mergeCell ref="L53:L55"/>
    <mergeCell ref="M53:M55"/>
    <mergeCell ref="L50:L52"/>
  </mergeCells>
  <pageMargins left="0.7" right="0.7" top="0.75" bottom="0.75" header="0.3" footer="0.3"/>
  <pageSetup scale="54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59C54-092D-D443-AB09-9F5400FA62E2}">
  <sheetPr>
    <pageSetUpPr fitToPage="1"/>
  </sheetPr>
  <dimension ref="A1:M55"/>
  <sheetViews>
    <sheetView zoomScale="130" zoomScaleNormal="130" workbookViewId="0">
      <pane ySplit="1" topLeftCell="A21" activePane="bottomLeft" state="frozen"/>
      <selection pane="bottomLeft" activeCell="C19" sqref="C19"/>
    </sheetView>
  </sheetViews>
  <sheetFormatPr baseColWidth="10" defaultRowHeight="16" x14ac:dyDescent="0.2"/>
  <cols>
    <col min="2" max="2" width="22.140625" bestFit="1" customWidth="1"/>
    <col min="4" max="4" width="12.7109375" customWidth="1"/>
    <col min="5" max="5" width="12.28515625" customWidth="1"/>
    <col min="6" max="6" width="9.7109375" customWidth="1"/>
    <col min="7" max="7" width="16.7109375" customWidth="1"/>
    <col min="12" max="12" width="12.28515625" customWidth="1"/>
  </cols>
  <sheetData>
    <row r="1" spans="1:13" s="1" customFormat="1" ht="11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13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x14ac:dyDescent="0.2">
      <c r="A2" t="s">
        <v>11</v>
      </c>
      <c r="B2" t="s">
        <v>71</v>
      </c>
      <c r="C2">
        <v>21.93</v>
      </c>
      <c r="D2" s="38">
        <f>AVERAGE(C2:C4)</f>
        <v>21.913333333333338</v>
      </c>
      <c r="E2" s="3">
        <f>D2-C2</f>
        <v>-1.6666666666662167E-2</v>
      </c>
      <c r="F2" s="4">
        <f>2^E2</f>
        <v>0.98851402035289915</v>
      </c>
    </row>
    <row r="3" spans="1:13" x14ac:dyDescent="0.2">
      <c r="A3" s="5" t="s">
        <v>11</v>
      </c>
      <c r="B3" s="5" t="s">
        <v>72</v>
      </c>
      <c r="C3">
        <v>21.92</v>
      </c>
      <c r="D3" s="38"/>
      <c r="E3" s="7">
        <f>D2-C3</f>
        <v>-6.6666666666641561E-3</v>
      </c>
      <c r="F3" s="8">
        <f t="shared" ref="F3:F19" si="0">2^E3</f>
        <v>0.99538967910323073</v>
      </c>
    </row>
    <row r="4" spans="1:13" x14ac:dyDescent="0.2">
      <c r="A4" s="6" t="s">
        <v>11</v>
      </c>
      <c r="B4" s="6" t="s">
        <v>73</v>
      </c>
      <c r="C4">
        <v>21.89</v>
      </c>
      <c r="D4" s="38"/>
      <c r="E4" s="9">
        <f>D2-C4</f>
        <v>2.3333333333336981E-2</v>
      </c>
      <c r="F4" s="10">
        <f t="shared" si="0"/>
        <v>1.0163049321681914</v>
      </c>
    </row>
    <row r="5" spans="1:13" x14ac:dyDescent="0.2">
      <c r="A5" t="s">
        <v>11</v>
      </c>
      <c r="B5" t="s">
        <v>74</v>
      </c>
      <c r="C5">
        <v>21.47</v>
      </c>
      <c r="D5" s="38"/>
      <c r="E5" s="3">
        <f>D2-C5</f>
        <v>0.44333333333333869</v>
      </c>
      <c r="F5" s="4">
        <f t="shared" si="0"/>
        <v>1.3597423728128555</v>
      </c>
    </row>
    <row r="6" spans="1:13" x14ac:dyDescent="0.2">
      <c r="A6" s="5" t="s">
        <v>11</v>
      </c>
      <c r="B6" s="5" t="s">
        <v>75</v>
      </c>
      <c r="C6">
        <v>21.42</v>
      </c>
      <c r="D6" s="38"/>
      <c r="E6" s="7">
        <f>D2-C6</f>
        <v>0.49333333333333584</v>
      </c>
      <c r="F6" s="8">
        <f t="shared" si="0"/>
        <v>1.4076935840339919</v>
      </c>
    </row>
    <row r="7" spans="1:13" x14ac:dyDescent="0.2">
      <c r="A7" s="6" t="s">
        <v>11</v>
      </c>
      <c r="B7" s="6" t="s">
        <v>76</v>
      </c>
      <c r="C7">
        <v>21.53</v>
      </c>
      <c r="D7" s="38"/>
      <c r="E7" s="9">
        <f>D2-C7</f>
        <v>0.38333333333333641</v>
      </c>
      <c r="F7" s="10">
        <f t="shared" si="0"/>
        <v>1.3043520697655671</v>
      </c>
    </row>
    <row r="8" spans="1:13" x14ac:dyDescent="0.2">
      <c r="A8" t="s">
        <v>12</v>
      </c>
      <c r="B8" t="s">
        <v>71</v>
      </c>
      <c r="C8">
        <v>23.82</v>
      </c>
      <c r="D8" s="38">
        <f>AVERAGE(C8:C10)</f>
        <v>23.84</v>
      </c>
      <c r="E8" s="3">
        <f>D8-C8</f>
        <v>1.9999999999999574E-2</v>
      </c>
      <c r="F8" s="4">
        <f t="shared" si="0"/>
        <v>1.0139594797900289</v>
      </c>
    </row>
    <row r="9" spans="1:13" x14ac:dyDescent="0.2">
      <c r="A9" s="5" t="s">
        <v>12</v>
      </c>
      <c r="B9" s="5" t="s">
        <v>72</v>
      </c>
      <c r="C9">
        <v>23.79</v>
      </c>
      <c r="D9" s="38"/>
      <c r="E9" s="7">
        <f>D8-C9</f>
        <v>5.0000000000000711E-2</v>
      </c>
      <c r="F9" s="8">
        <f t="shared" si="0"/>
        <v>1.035264923841378</v>
      </c>
    </row>
    <row r="10" spans="1:13" x14ac:dyDescent="0.2">
      <c r="A10" s="6" t="s">
        <v>12</v>
      </c>
      <c r="B10" s="6" t="s">
        <v>73</v>
      </c>
      <c r="C10">
        <v>23.91</v>
      </c>
      <c r="D10" s="38"/>
      <c r="E10" s="9">
        <f>D8-C10</f>
        <v>-7.0000000000000284E-2</v>
      </c>
      <c r="F10" s="10">
        <f t="shared" si="0"/>
        <v>0.95263799804393712</v>
      </c>
    </row>
    <row r="11" spans="1:13" x14ac:dyDescent="0.2">
      <c r="A11" t="s">
        <v>12</v>
      </c>
      <c r="B11" t="s">
        <v>74</v>
      </c>
      <c r="C11">
        <v>22.74</v>
      </c>
      <c r="D11" s="38"/>
      <c r="E11" s="3">
        <f>D8-C11</f>
        <v>1.1000000000000014</v>
      </c>
      <c r="F11" s="4">
        <f t="shared" si="0"/>
        <v>2.1435469250725885</v>
      </c>
    </row>
    <row r="12" spans="1:13" x14ac:dyDescent="0.2">
      <c r="A12" s="5" t="s">
        <v>12</v>
      </c>
      <c r="B12" s="5" t="s">
        <v>75</v>
      </c>
      <c r="C12">
        <v>22.74</v>
      </c>
      <c r="D12" s="38"/>
      <c r="E12" s="7">
        <f>D8-C12</f>
        <v>1.1000000000000014</v>
      </c>
      <c r="F12" s="8">
        <f t="shared" si="0"/>
        <v>2.1435469250725885</v>
      </c>
    </row>
    <row r="13" spans="1:13" x14ac:dyDescent="0.2">
      <c r="A13" s="6" t="s">
        <v>12</v>
      </c>
      <c r="B13" s="6" t="s">
        <v>76</v>
      </c>
      <c r="C13">
        <v>23.28</v>
      </c>
      <c r="D13" s="38"/>
      <c r="E13" s="9">
        <f>D8-C13</f>
        <v>0.55999999999999872</v>
      </c>
      <c r="F13" s="10">
        <f t="shared" si="0"/>
        <v>1.4742692172910998</v>
      </c>
    </row>
    <row r="14" spans="1:13" x14ac:dyDescent="0.2">
      <c r="A14" t="s">
        <v>46</v>
      </c>
      <c r="B14" t="s">
        <v>71</v>
      </c>
      <c r="C14">
        <v>28.27</v>
      </c>
      <c r="D14" s="38">
        <f>AVERAGE(C14:C15)</f>
        <v>28.259999999999998</v>
      </c>
      <c r="E14" s="3">
        <f>D14-C14</f>
        <v>-1.0000000000001563E-2</v>
      </c>
      <c r="F14" s="4">
        <f t="shared" si="0"/>
        <v>0.99309249543703471</v>
      </c>
      <c r="G14" s="4">
        <f t="shared" ref="G14:G19" si="1">GEOMEAN(F2,F8)</f>
        <v>1.001155912853825</v>
      </c>
      <c r="H14" s="3">
        <f t="shared" ref="H14:H19" si="2">F14/G14</f>
        <v>0.99194589242967635</v>
      </c>
      <c r="I14" s="3">
        <f t="shared" ref="I14:I19" si="3">ABS(LOG(H14,2))</f>
        <v>1.1666666666670397E-2</v>
      </c>
      <c r="J14" s="40">
        <f>GEOMEAN(H14,H15,H16)</f>
        <v>1.0304920203292953</v>
      </c>
      <c r="K14" s="40">
        <f>AVERAGE(I14:I16)</f>
        <v>5.8888888888890545E-2</v>
      </c>
      <c r="L14" s="40">
        <f>STDEV(I14:I16)</f>
        <v>8.1791288135193402E-2</v>
      </c>
      <c r="M14" s="40">
        <f>L14/SQRT(3)</f>
        <v>4.722222222222016E-2</v>
      </c>
    </row>
    <row r="15" spans="1:13" x14ac:dyDescent="0.2">
      <c r="A15" s="5" t="s">
        <v>46</v>
      </c>
      <c r="B15" s="5" t="s">
        <v>72</v>
      </c>
      <c r="C15">
        <v>28.25</v>
      </c>
      <c r="D15" s="38"/>
      <c r="E15" s="7">
        <f>D14-C15</f>
        <v>9.9999999999980105E-3</v>
      </c>
      <c r="F15" s="8">
        <f t="shared" si="0"/>
        <v>1.0069555500567173</v>
      </c>
      <c r="G15" s="8">
        <f t="shared" si="1"/>
        <v>1.0151315285859759</v>
      </c>
      <c r="H15" s="7">
        <f>F15/G15</f>
        <v>0.99194589242967635</v>
      </c>
      <c r="I15" s="7">
        <f t="shared" si="3"/>
        <v>1.1666666666670397E-2</v>
      </c>
      <c r="J15" s="40"/>
      <c r="K15" s="40"/>
      <c r="L15" s="40"/>
      <c r="M15" s="40"/>
    </row>
    <row r="16" spans="1:13" x14ac:dyDescent="0.2">
      <c r="A16" s="6" t="s">
        <v>46</v>
      </c>
      <c r="B16" s="6" t="s">
        <v>73</v>
      </c>
      <c r="C16">
        <v>28.13</v>
      </c>
      <c r="D16" s="38"/>
      <c r="E16" s="9">
        <f>D14-C16</f>
        <v>0.12999999999999901</v>
      </c>
      <c r="F16" s="10">
        <f t="shared" si="0"/>
        <v>1.0942937012607388</v>
      </c>
      <c r="G16" s="10">
        <f t="shared" si="1"/>
        <v>0.98395665350811323</v>
      </c>
      <c r="H16" s="9">
        <f t="shared" si="2"/>
        <v>1.1121360858318703</v>
      </c>
      <c r="I16" s="9">
        <f t="shared" si="3"/>
        <v>0.15333333333333085</v>
      </c>
      <c r="J16" s="40"/>
      <c r="K16" s="40"/>
      <c r="L16" s="40"/>
      <c r="M16" s="40"/>
    </row>
    <row r="17" spans="1:13" x14ac:dyDescent="0.2">
      <c r="A17" t="s">
        <v>46</v>
      </c>
      <c r="B17" t="s">
        <v>74</v>
      </c>
      <c r="C17">
        <v>30.8</v>
      </c>
      <c r="D17" s="38"/>
      <c r="E17" s="3">
        <f>D14-C17</f>
        <v>-2.5400000000000027</v>
      </c>
      <c r="F17" s="4">
        <f t="shared" si="0"/>
        <v>0.17194272726746768</v>
      </c>
      <c r="G17" s="4">
        <f t="shared" si="1"/>
        <v>1.7072409267979436</v>
      </c>
      <c r="H17" s="3">
        <f t="shared" si="2"/>
        <v>0.10071380352271601</v>
      </c>
      <c r="I17" s="3">
        <f t="shared" si="3"/>
        <v>3.3116666666666728</v>
      </c>
      <c r="J17" s="40">
        <f>GEOMEAN(H17,H18,H19)</f>
        <v>0.10707300237130674</v>
      </c>
      <c r="K17" s="40">
        <f>AVERAGE(H17:H19)</f>
        <v>0.10723081756072406</v>
      </c>
      <c r="L17" s="40">
        <f>STDEV(I17:I19)</f>
        <v>9.5699181466372074E-2</v>
      </c>
      <c r="M17" s="40">
        <f>L17/SQRT(3)</f>
        <v>5.5251948180836764E-2</v>
      </c>
    </row>
    <row r="18" spans="1:13" x14ac:dyDescent="0.2">
      <c r="A18" s="5" t="s">
        <v>46</v>
      </c>
      <c r="B18" s="5" t="s">
        <v>75</v>
      </c>
      <c r="C18">
        <v>30.7</v>
      </c>
      <c r="D18" s="38"/>
      <c r="E18" s="7">
        <f>D14-C18</f>
        <v>-2.4400000000000013</v>
      </c>
      <c r="F18" s="8">
        <f>2^E18</f>
        <v>0.18428365216138748</v>
      </c>
      <c r="G18" s="8">
        <f t="shared" si="1"/>
        <v>1.7370829725434749</v>
      </c>
      <c r="H18" s="7">
        <f t="shared" si="2"/>
        <v>0.10608799641364011</v>
      </c>
      <c r="I18" s="7">
        <f t="shared" si="3"/>
        <v>3.2366666666666704</v>
      </c>
      <c r="J18" s="40"/>
      <c r="K18" s="40"/>
      <c r="L18" s="40"/>
      <c r="M18" s="40"/>
    </row>
    <row r="19" spans="1:13" ht="17" thickBot="1" x14ac:dyDescent="0.25">
      <c r="A19" s="11" t="s">
        <v>46</v>
      </c>
      <c r="B19" s="11" t="s">
        <v>76</v>
      </c>
      <c r="C19" s="14">
        <v>30.91</v>
      </c>
      <c r="D19" s="39"/>
      <c r="E19" s="12">
        <f>D14-C19</f>
        <v>-2.6500000000000021</v>
      </c>
      <c r="F19" s="13">
        <f t="shared" si="0"/>
        <v>0.15932007841490756</v>
      </c>
      <c r="G19" s="13">
        <f t="shared" si="1"/>
        <v>1.3867105339490677</v>
      </c>
      <c r="H19" s="12">
        <f t="shared" si="2"/>
        <v>0.11489065274581609</v>
      </c>
      <c r="I19" s="12">
        <f t="shared" si="3"/>
        <v>3.1216666666666697</v>
      </c>
      <c r="J19" s="41"/>
      <c r="K19" s="41"/>
      <c r="L19" s="41"/>
      <c r="M19" s="41"/>
    </row>
    <row r="20" spans="1:13" x14ac:dyDescent="0.2">
      <c r="A20" t="s">
        <v>11</v>
      </c>
      <c r="B20" t="s">
        <v>77</v>
      </c>
      <c r="C20">
        <v>21.81</v>
      </c>
      <c r="D20" s="38">
        <f>AVERAGE(C20:C22)</f>
        <v>21.793333333333333</v>
      </c>
      <c r="E20" s="3">
        <f>D20-C20</f>
        <v>-1.6666666666665719E-2</v>
      </c>
      <c r="F20" s="4">
        <f>2^E20</f>
        <v>0.98851402035289671</v>
      </c>
    </row>
    <row r="21" spans="1:13" x14ac:dyDescent="0.2">
      <c r="A21" s="5" t="s">
        <v>11</v>
      </c>
      <c r="B21" s="5" t="s">
        <v>78</v>
      </c>
      <c r="C21">
        <v>21.68</v>
      </c>
      <c r="D21" s="38"/>
      <c r="E21" s="7">
        <f>D20-C21</f>
        <v>0.11333333333333329</v>
      </c>
      <c r="F21" s="8">
        <f t="shared" ref="F21:F35" si="4">2^E21</f>
        <v>1.0817246660801048</v>
      </c>
    </row>
    <row r="22" spans="1:13" x14ac:dyDescent="0.2">
      <c r="A22" s="6" t="s">
        <v>11</v>
      </c>
      <c r="B22" s="6" t="s">
        <v>79</v>
      </c>
      <c r="C22">
        <v>21.89</v>
      </c>
      <c r="D22" s="38"/>
      <c r="E22" s="9">
        <f>D20-C22</f>
        <v>-9.6666666666667567E-2</v>
      </c>
      <c r="F22" s="10">
        <f t="shared" si="4"/>
        <v>0.93519124785031815</v>
      </c>
    </row>
    <row r="23" spans="1:13" x14ac:dyDescent="0.2">
      <c r="A23" t="s">
        <v>11</v>
      </c>
      <c r="B23" t="s">
        <v>80</v>
      </c>
      <c r="C23">
        <v>21.55</v>
      </c>
      <c r="D23" s="38"/>
      <c r="E23" s="3">
        <f>D20-C23</f>
        <v>0.24333333333333229</v>
      </c>
      <c r="F23" s="4">
        <f t="shared" si="4"/>
        <v>1.1837244885898344</v>
      </c>
    </row>
    <row r="24" spans="1:13" x14ac:dyDescent="0.2">
      <c r="A24" s="5" t="s">
        <v>11</v>
      </c>
      <c r="B24" s="5" t="s">
        <v>81</v>
      </c>
      <c r="C24">
        <v>21.6</v>
      </c>
      <c r="D24" s="38"/>
      <c r="E24" s="7">
        <f>D20-C24</f>
        <v>0.19333333333333158</v>
      </c>
      <c r="F24" s="8">
        <f t="shared" si="4"/>
        <v>1.1434024869669044</v>
      </c>
    </row>
    <row r="25" spans="1:13" x14ac:dyDescent="0.2">
      <c r="A25" s="6" t="s">
        <v>11</v>
      </c>
      <c r="B25" s="6" t="s">
        <v>82</v>
      </c>
      <c r="C25">
        <v>21.69</v>
      </c>
      <c r="D25" s="38"/>
      <c r="E25" s="9">
        <f>D20-C25</f>
        <v>0.10333333333333172</v>
      </c>
      <c r="F25" s="10">
        <f t="shared" si="4"/>
        <v>1.0742526480132844</v>
      </c>
    </row>
    <row r="26" spans="1:13" x14ac:dyDescent="0.2">
      <c r="A26" t="s">
        <v>12</v>
      </c>
      <c r="B26" t="s">
        <v>77</v>
      </c>
      <c r="C26">
        <v>23.92</v>
      </c>
      <c r="D26" s="38">
        <f>AVERAGE(C26:C28)</f>
        <v>23.926666666666666</v>
      </c>
      <c r="E26" s="3">
        <f>D26-C26</f>
        <v>6.6666666666641561E-3</v>
      </c>
      <c r="F26" s="4">
        <f t="shared" si="4"/>
        <v>1.004631674402052</v>
      </c>
    </row>
    <row r="27" spans="1:13" x14ac:dyDescent="0.2">
      <c r="A27" s="5" t="s">
        <v>12</v>
      </c>
      <c r="B27" s="5" t="s">
        <v>78</v>
      </c>
      <c r="C27">
        <v>24.05</v>
      </c>
      <c r="D27" s="38"/>
      <c r="E27" s="7">
        <f>D26-C27</f>
        <v>-0.12333333333333485</v>
      </c>
      <c r="F27" s="8">
        <f t="shared" si="4"/>
        <v>0.91806401996521869</v>
      </c>
    </row>
    <row r="28" spans="1:13" x14ac:dyDescent="0.2">
      <c r="A28" s="6" t="s">
        <v>12</v>
      </c>
      <c r="B28" s="6" t="s">
        <v>79</v>
      </c>
      <c r="C28">
        <v>23.81</v>
      </c>
      <c r="D28" s="38"/>
      <c r="E28" s="9">
        <f>D26-C28</f>
        <v>0.11666666666666714</v>
      </c>
      <c r="F28" s="10">
        <f t="shared" si="4"/>
        <v>1.0842268703014186</v>
      </c>
    </row>
    <row r="29" spans="1:13" x14ac:dyDescent="0.2">
      <c r="A29" t="s">
        <v>12</v>
      </c>
      <c r="B29" t="s">
        <v>80</v>
      </c>
      <c r="C29">
        <v>23.77</v>
      </c>
      <c r="D29" s="38"/>
      <c r="E29" s="3">
        <f>D26-C29</f>
        <v>0.15666666666666629</v>
      </c>
      <c r="F29" s="4">
        <f t="shared" si="4"/>
        <v>1.1147086365889216</v>
      </c>
    </row>
    <row r="30" spans="1:13" x14ac:dyDescent="0.2">
      <c r="A30" s="5" t="s">
        <v>12</v>
      </c>
      <c r="B30" s="5" t="s">
        <v>81</v>
      </c>
      <c r="C30">
        <v>23.7</v>
      </c>
      <c r="D30" s="38"/>
      <c r="E30" s="7">
        <f>D26-C30</f>
        <v>0.22666666666666657</v>
      </c>
      <c r="F30" s="8">
        <f t="shared" si="4"/>
        <v>1.1701282532061139</v>
      </c>
    </row>
    <row r="31" spans="1:13" x14ac:dyDescent="0.2">
      <c r="A31" s="6" t="s">
        <v>12</v>
      </c>
      <c r="B31" s="6" t="s">
        <v>82</v>
      </c>
      <c r="C31">
        <v>23.37</v>
      </c>
      <c r="D31" s="38"/>
      <c r="E31" s="9">
        <f>D26-C31</f>
        <v>0.55666666666666487</v>
      </c>
      <c r="F31" s="10">
        <f t="shared" si="4"/>
        <v>1.4708668641859479</v>
      </c>
    </row>
    <row r="32" spans="1:13" x14ac:dyDescent="0.2">
      <c r="A32" t="s">
        <v>46</v>
      </c>
      <c r="B32" t="s">
        <v>77</v>
      </c>
      <c r="C32">
        <v>28.58</v>
      </c>
      <c r="D32" s="38">
        <f>AVERAGE(C32:C33)</f>
        <v>28.49</v>
      </c>
      <c r="E32" s="3">
        <f>D32-C32</f>
        <v>-8.9999999999999858E-2</v>
      </c>
      <c r="F32" s="4">
        <f t="shared" si="4"/>
        <v>0.93952274921401191</v>
      </c>
      <c r="G32" s="4">
        <f t="shared" ref="G32:G37" si="5">GEOMEAN(F20,F26)</f>
        <v>0.99654026282786723</v>
      </c>
      <c r="H32" s="3">
        <f t="shared" ref="H32" si="6">F32/G32</f>
        <v>0.94278453591824019</v>
      </c>
      <c r="I32" s="3">
        <f t="shared" ref="I32:I37" si="7">ABS(LOG(H32,2))</f>
        <v>8.4999999999998924E-2</v>
      </c>
      <c r="J32" s="40">
        <f>GEOMEAN(H32,H33,H34)</f>
        <v>1.0352649238413776</v>
      </c>
      <c r="K32" s="40">
        <f>AVERAGE(I32:I34)</f>
        <v>0.10666666666666609</v>
      </c>
      <c r="L32" s="40">
        <f>STDEV(I32:I34)</f>
        <v>2.9297326385411205E-2</v>
      </c>
      <c r="M32" s="40">
        <f>L32/SQRT(3)</f>
        <v>1.6914819275153484E-2</v>
      </c>
    </row>
    <row r="33" spans="1:13" x14ac:dyDescent="0.2">
      <c r="A33" s="5" t="s">
        <v>46</v>
      </c>
      <c r="B33" s="5" t="s">
        <v>78</v>
      </c>
      <c r="C33">
        <v>28.4</v>
      </c>
      <c r="D33" s="38"/>
      <c r="E33" s="7">
        <f>D32-C33</f>
        <v>8.9999999999999858E-2</v>
      </c>
      <c r="F33" s="8">
        <f t="shared" si="4"/>
        <v>1.0643701824533598</v>
      </c>
      <c r="G33" s="8">
        <f t="shared" si="5"/>
        <v>0.99654026282786734</v>
      </c>
      <c r="H33" s="7">
        <f>F33/G33</f>
        <v>1.068065408047852</v>
      </c>
      <c r="I33" s="7">
        <f t="shared" si="7"/>
        <v>9.5000000000000598E-2</v>
      </c>
      <c r="J33" s="40"/>
      <c r="K33" s="40"/>
      <c r="L33" s="40"/>
      <c r="M33" s="40"/>
    </row>
    <row r="34" spans="1:13" x14ac:dyDescent="0.2">
      <c r="A34" s="6" t="s">
        <v>46</v>
      </c>
      <c r="B34" s="6" t="s">
        <v>79</v>
      </c>
      <c r="C34">
        <v>28.34</v>
      </c>
      <c r="D34" s="38"/>
      <c r="E34" s="9">
        <f>D32-C34</f>
        <v>0.14999999999999858</v>
      </c>
      <c r="F34" s="10">
        <f t="shared" si="4"/>
        <v>1.109569472067844</v>
      </c>
      <c r="G34" s="10">
        <f t="shared" si="5"/>
        <v>1.0069555500567187</v>
      </c>
      <c r="H34" s="9">
        <f t="shared" ref="H34:H37" si="8">F34/G34</f>
        <v>1.1019051158766098</v>
      </c>
      <c r="I34" s="9">
        <f t="shared" si="7"/>
        <v>0.13999999999999879</v>
      </c>
      <c r="J34" s="40"/>
      <c r="K34" s="40"/>
      <c r="L34" s="40"/>
      <c r="M34" s="40"/>
    </row>
    <row r="35" spans="1:13" x14ac:dyDescent="0.2">
      <c r="A35" t="s">
        <v>46</v>
      </c>
      <c r="B35" t="s">
        <v>80</v>
      </c>
      <c r="C35">
        <v>30.89</v>
      </c>
      <c r="D35" s="38"/>
      <c r="E35" s="3">
        <f>D32-C35</f>
        <v>-2.4000000000000021</v>
      </c>
      <c r="F35" s="4">
        <f t="shared" si="4"/>
        <v>0.18946457081379953</v>
      </c>
      <c r="G35" s="4">
        <f t="shared" si="5"/>
        <v>1.1486983549970344</v>
      </c>
      <c r="H35" s="3">
        <f t="shared" si="8"/>
        <v>0.16493848884661166</v>
      </c>
      <c r="I35" s="3">
        <f t="shared" si="7"/>
        <v>2.600000000000001</v>
      </c>
      <c r="J35" s="40">
        <f>GEOMEAN(H35,H36,H37)</f>
        <v>0.1719427272674679</v>
      </c>
      <c r="K35" s="40">
        <f>AVERAGE(H35:H37)</f>
        <v>0.17211779931600868</v>
      </c>
      <c r="L35" s="40">
        <f>STDEV(I35:I37)</f>
        <v>7.9372539331937539E-2</v>
      </c>
      <c r="M35" s="40">
        <f>L35/SQRT(3)</f>
        <v>4.5825756949558302E-2</v>
      </c>
    </row>
    <row r="36" spans="1:13" x14ac:dyDescent="0.2">
      <c r="A36" s="5" t="s">
        <v>46</v>
      </c>
      <c r="B36" s="5" t="s">
        <v>81</v>
      </c>
      <c r="C36">
        <v>30.73</v>
      </c>
      <c r="D36" s="38"/>
      <c r="E36" s="7">
        <f>D32-C36</f>
        <v>-2.240000000000002</v>
      </c>
      <c r="F36" s="8">
        <f>2^E36</f>
        <v>0.21168632809063154</v>
      </c>
      <c r="G36" s="8">
        <f t="shared" si="5"/>
        <v>1.1566881839052867</v>
      </c>
      <c r="H36" s="7">
        <f t="shared" si="8"/>
        <v>0.18301071199320307</v>
      </c>
      <c r="I36" s="7">
        <f t="shared" si="7"/>
        <v>2.4500000000000011</v>
      </c>
      <c r="J36" s="40"/>
      <c r="K36" s="40"/>
      <c r="L36" s="40"/>
      <c r="M36" s="40"/>
    </row>
    <row r="37" spans="1:13" ht="17" thickBot="1" x14ac:dyDescent="0.25">
      <c r="A37" s="11" t="s">
        <v>46</v>
      </c>
      <c r="B37" s="11" t="s">
        <v>82</v>
      </c>
      <c r="C37" s="14">
        <v>30.73</v>
      </c>
      <c r="D37" s="39"/>
      <c r="E37" s="12">
        <f>D32-C37</f>
        <v>-2.240000000000002</v>
      </c>
      <c r="F37" s="13">
        <f t="shared" ref="F37" si="9">2^E37</f>
        <v>0.21168632809063154</v>
      </c>
      <c r="G37" s="13">
        <f t="shared" si="5"/>
        <v>1.2570133745218268</v>
      </c>
      <c r="H37" s="12">
        <f t="shared" si="8"/>
        <v>0.16840419710821128</v>
      </c>
      <c r="I37" s="12">
        <f t="shared" si="7"/>
        <v>2.5700000000000003</v>
      </c>
      <c r="J37" s="41"/>
      <c r="K37" s="41"/>
      <c r="L37" s="41"/>
      <c r="M37" s="41"/>
    </row>
    <row r="38" spans="1:13" x14ac:dyDescent="0.2">
      <c r="A38" t="s">
        <v>11</v>
      </c>
      <c r="B38" t="s">
        <v>83</v>
      </c>
      <c r="C38">
        <v>21.91</v>
      </c>
      <c r="D38" s="38">
        <f>AVERAGE(C38:C40)</f>
        <v>21.84</v>
      </c>
      <c r="E38" s="3">
        <f>D38-C38</f>
        <v>-7.0000000000000284E-2</v>
      </c>
      <c r="F38" s="4">
        <f>2^E38</f>
        <v>0.95263799804393712</v>
      </c>
    </row>
    <row r="39" spans="1:13" x14ac:dyDescent="0.2">
      <c r="A39" s="5" t="s">
        <v>11</v>
      </c>
      <c r="B39" s="5" t="s">
        <v>84</v>
      </c>
      <c r="C39">
        <v>21.87</v>
      </c>
      <c r="D39" s="38"/>
      <c r="E39" s="7">
        <f>D38-C39</f>
        <v>-3.0000000000001137E-2</v>
      </c>
      <c r="F39" s="8">
        <f t="shared" ref="F39:F53" si="10">2^E39</f>
        <v>0.97942029758692617</v>
      </c>
    </row>
    <row r="40" spans="1:13" x14ac:dyDescent="0.2">
      <c r="A40" s="6" t="s">
        <v>11</v>
      </c>
      <c r="B40" s="6" t="s">
        <v>85</v>
      </c>
      <c r="C40">
        <v>21.74</v>
      </c>
      <c r="D40" s="38"/>
      <c r="E40" s="9">
        <f>D38-C40</f>
        <v>0.10000000000000142</v>
      </c>
      <c r="F40" s="10">
        <f t="shared" si="10"/>
        <v>1.0717734625362942</v>
      </c>
    </row>
    <row r="41" spans="1:13" x14ac:dyDescent="0.2">
      <c r="A41" t="s">
        <v>11</v>
      </c>
      <c r="B41" t="s">
        <v>86</v>
      </c>
      <c r="C41">
        <v>21.83</v>
      </c>
      <c r="D41" s="38"/>
      <c r="E41" s="3">
        <f>D38-C41</f>
        <v>1.0000000000001563E-2</v>
      </c>
      <c r="F41" s="4">
        <f t="shared" si="10"/>
        <v>1.00695555005672</v>
      </c>
    </row>
    <row r="42" spans="1:13" x14ac:dyDescent="0.2">
      <c r="A42" s="5" t="s">
        <v>11</v>
      </c>
      <c r="B42" s="5" t="s">
        <v>87</v>
      </c>
      <c r="C42">
        <v>21.74</v>
      </c>
      <c r="D42" s="38"/>
      <c r="E42" s="7">
        <f>D38-C42</f>
        <v>0.10000000000000142</v>
      </c>
      <c r="F42" s="8">
        <f t="shared" si="10"/>
        <v>1.0717734625362942</v>
      </c>
    </row>
    <row r="43" spans="1:13" x14ac:dyDescent="0.2">
      <c r="A43" s="6" t="s">
        <v>11</v>
      </c>
      <c r="B43" s="6" t="s">
        <v>88</v>
      </c>
      <c r="C43">
        <v>21.76</v>
      </c>
      <c r="D43" s="38"/>
      <c r="E43" s="9">
        <f>D38-C43</f>
        <v>7.9999999999998295E-2</v>
      </c>
      <c r="F43" s="10">
        <f t="shared" si="10"/>
        <v>1.0570180405613792</v>
      </c>
    </row>
    <row r="44" spans="1:13" x14ac:dyDescent="0.2">
      <c r="A44" t="s">
        <v>12</v>
      </c>
      <c r="B44" t="s">
        <v>83</v>
      </c>
      <c r="C44">
        <v>23.91</v>
      </c>
      <c r="D44" s="38">
        <f>AVERAGE(C44:C46)</f>
        <v>23.87</v>
      </c>
      <c r="E44" s="3">
        <f>D44-C44</f>
        <v>-3.9999999999999147E-2</v>
      </c>
      <c r="F44" s="4">
        <f t="shared" si="10"/>
        <v>0.97265494741228609</v>
      </c>
    </row>
    <row r="45" spans="1:13" x14ac:dyDescent="0.2">
      <c r="A45" s="5" t="s">
        <v>12</v>
      </c>
      <c r="B45" s="5" t="s">
        <v>84</v>
      </c>
      <c r="C45">
        <v>23.86</v>
      </c>
      <c r="D45" s="38"/>
      <c r="E45" s="7">
        <f>D44-C45</f>
        <v>1.0000000000001563E-2</v>
      </c>
      <c r="F45" s="8">
        <f t="shared" si="10"/>
        <v>1.00695555005672</v>
      </c>
    </row>
    <row r="46" spans="1:13" x14ac:dyDescent="0.2">
      <c r="A46" s="6" t="s">
        <v>12</v>
      </c>
      <c r="B46" s="6" t="s">
        <v>85</v>
      </c>
      <c r="C46">
        <v>23.84</v>
      </c>
      <c r="D46" s="38"/>
      <c r="E46" s="9">
        <f>D44-C46</f>
        <v>3.0000000000001137E-2</v>
      </c>
      <c r="F46" s="10">
        <f t="shared" si="10"/>
        <v>1.021012125707194</v>
      </c>
    </row>
    <row r="47" spans="1:13" x14ac:dyDescent="0.2">
      <c r="A47" t="s">
        <v>12</v>
      </c>
      <c r="B47" t="s">
        <v>86</v>
      </c>
      <c r="C47">
        <v>23.16</v>
      </c>
      <c r="D47" s="38"/>
      <c r="E47" s="3">
        <f>D44-C47</f>
        <v>0.71000000000000085</v>
      </c>
      <c r="F47" s="4">
        <f t="shared" si="10"/>
        <v>1.6358041171155631</v>
      </c>
    </row>
    <row r="48" spans="1:13" x14ac:dyDescent="0.2">
      <c r="A48" s="5" t="s">
        <v>12</v>
      </c>
      <c r="B48" s="5" t="s">
        <v>87</v>
      </c>
      <c r="C48">
        <v>23.08</v>
      </c>
      <c r="D48" s="38"/>
      <c r="E48" s="7">
        <f>D44-C48</f>
        <v>0.7900000000000027</v>
      </c>
      <c r="F48" s="8">
        <f t="shared" si="10"/>
        <v>1.7290744626157335</v>
      </c>
    </row>
    <row r="49" spans="1:13" x14ac:dyDescent="0.2">
      <c r="A49" s="6" t="s">
        <v>12</v>
      </c>
      <c r="B49" s="6" t="s">
        <v>88</v>
      </c>
      <c r="C49">
        <v>22.97</v>
      </c>
      <c r="D49" s="38"/>
      <c r="E49" s="9">
        <f>D44-C49</f>
        <v>0.90000000000000213</v>
      </c>
      <c r="F49" s="10">
        <f t="shared" si="10"/>
        <v>1.8660659830736175</v>
      </c>
    </row>
    <row r="50" spans="1:13" x14ac:dyDescent="0.2">
      <c r="A50" t="s">
        <v>46</v>
      </c>
      <c r="B50" t="s">
        <v>83</v>
      </c>
      <c r="C50">
        <v>28.3</v>
      </c>
      <c r="D50" s="38">
        <f>AVERAGE(C50:C51)</f>
        <v>28.295000000000002</v>
      </c>
      <c r="E50" s="3">
        <f>D50-C50</f>
        <v>-4.9999999999990052E-3</v>
      </c>
      <c r="F50" s="4">
        <f t="shared" si="10"/>
        <v>0.99654026282786845</v>
      </c>
      <c r="G50" s="4">
        <f t="shared" ref="G50:G55" si="11">GEOMEAN(F38,F44)</f>
        <v>0.96259444310175146</v>
      </c>
      <c r="H50" s="3">
        <f t="shared" ref="H50" si="12">F50/G50</f>
        <v>1.035264923841378</v>
      </c>
      <c r="I50" s="3">
        <f t="shared" ref="I50:I55" si="13">ABS(LOG(H50,2))</f>
        <v>5.0000000000000731E-2</v>
      </c>
      <c r="J50" s="40">
        <f>GEOMEAN(H50,H51,H52)</f>
        <v>0.9319557319270787</v>
      </c>
      <c r="K50" s="40">
        <f>AVERAGE(I50:I52)</f>
        <v>0.14500000000000132</v>
      </c>
      <c r="L50" s="40">
        <f>STDEV(I50:I52)</f>
        <v>0.1956399754651382</v>
      </c>
      <c r="M50" s="40">
        <f>L50/SQRT(3)</f>
        <v>0.11295279249904933</v>
      </c>
    </row>
    <row r="51" spans="1:13" x14ac:dyDescent="0.2">
      <c r="A51" s="5" t="s">
        <v>46</v>
      </c>
      <c r="B51" s="5" t="s">
        <v>84</v>
      </c>
      <c r="C51">
        <v>28.29</v>
      </c>
      <c r="D51" s="38"/>
      <c r="E51" s="7">
        <f>D50-C51</f>
        <v>5.000000000002558E-3</v>
      </c>
      <c r="F51" s="8">
        <f t="shared" si="10"/>
        <v>1.0034717485095046</v>
      </c>
      <c r="G51" s="8">
        <f t="shared" si="11"/>
        <v>0.99309249543703615</v>
      </c>
      <c r="H51" s="7">
        <f>F51/G51</f>
        <v>1.0104514464867653</v>
      </c>
      <c r="I51" s="7">
        <f t="shared" si="13"/>
        <v>1.5000000000002206E-2</v>
      </c>
      <c r="J51" s="40"/>
      <c r="K51" s="40"/>
      <c r="L51" s="40"/>
      <c r="M51" s="40"/>
    </row>
    <row r="52" spans="1:13" x14ac:dyDescent="0.2">
      <c r="A52" s="6" t="s">
        <v>46</v>
      </c>
      <c r="B52" s="6" t="s">
        <v>85</v>
      </c>
      <c r="C52">
        <v>28.6</v>
      </c>
      <c r="D52" s="38"/>
      <c r="E52" s="9">
        <f>D50-C52</f>
        <v>-0.30499999999999972</v>
      </c>
      <c r="F52" s="10">
        <f t="shared" si="10"/>
        <v>0.80944221654740856</v>
      </c>
      <c r="G52" s="10">
        <f t="shared" si="11"/>
        <v>1.0460849397925303</v>
      </c>
      <c r="H52" s="9">
        <f t="shared" ref="H52:H55" si="14">F52/G52</f>
        <v>0.77378249677119437</v>
      </c>
      <c r="I52" s="9">
        <f t="shared" si="13"/>
        <v>0.37000000000000105</v>
      </c>
      <c r="J52" s="40"/>
      <c r="K52" s="40"/>
      <c r="L52" s="40"/>
      <c r="M52" s="40"/>
    </row>
    <row r="53" spans="1:13" x14ac:dyDescent="0.2">
      <c r="A53" t="s">
        <v>46</v>
      </c>
      <c r="B53" t="s">
        <v>86</v>
      </c>
      <c r="C53">
        <v>30.94</v>
      </c>
      <c r="D53" s="38"/>
      <c r="E53" s="3">
        <f>D50-C53</f>
        <v>-2.6449999999999996</v>
      </c>
      <c r="F53" s="4">
        <f t="shared" si="10"/>
        <v>0.15987319765967864</v>
      </c>
      <c r="G53" s="4">
        <f t="shared" si="11"/>
        <v>1.2834258975629054</v>
      </c>
      <c r="H53" s="3">
        <f t="shared" si="14"/>
        <v>0.1245675328534834</v>
      </c>
      <c r="I53" s="3">
        <f t="shared" si="13"/>
        <v>3.0050000000000008</v>
      </c>
      <c r="J53" s="40">
        <f>GEOMEAN(H53,H54,H55)</f>
        <v>0.11161993888254787</v>
      </c>
      <c r="K53" s="40">
        <f>AVERAGE(H53:H55)</f>
        <v>0.11196509538599063</v>
      </c>
      <c r="L53" s="40">
        <f>STDEV(I53:I55)</f>
        <v>0.13768926368215112</v>
      </c>
      <c r="M53" s="40">
        <f>L53/SQRT(3)</f>
        <v>7.9494933451411315E-2</v>
      </c>
    </row>
    <row r="54" spans="1:13" x14ac:dyDescent="0.2">
      <c r="A54" s="5" t="s">
        <v>46</v>
      </c>
      <c r="B54" s="5" t="s">
        <v>87</v>
      </c>
      <c r="C54">
        <v>31.08</v>
      </c>
      <c r="D54" s="38"/>
      <c r="E54" s="7">
        <f>D50-C54</f>
        <v>-2.7849999999999966</v>
      </c>
      <c r="F54" s="8">
        <f>2^E54</f>
        <v>0.14508798929796535</v>
      </c>
      <c r="G54" s="8">
        <f t="shared" si="11"/>
        <v>1.3613141164994753</v>
      </c>
      <c r="H54" s="7">
        <f t="shared" si="14"/>
        <v>0.10657936147099469</v>
      </c>
      <c r="I54" s="7">
        <f t="shared" si="13"/>
        <v>3.2299999999999991</v>
      </c>
      <c r="J54" s="40"/>
      <c r="K54" s="40"/>
      <c r="L54" s="40"/>
      <c r="M54" s="40"/>
    </row>
    <row r="55" spans="1:13" ht="17" thickBot="1" x14ac:dyDescent="0.25">
      <c r="A55" s="11" t="s">
        <v>46</v>
      </c>
      <c r="B55" s="11" t="s">
        <v>88</v>
      </c>
      <c r="C55" s="14">
        <v>31.06</v>
      </c>
      <c r="D55" s="39"/>
      <c r="E55" s="12">
        <f>D50-C55</f>
        <v>-2.764999999999997</v>
      </c>
      <c r="F55" s="13">
        <f t="shared" ref="F55" si="15">2^E55</f>
        <v>0.14711334215234623</v>
      </c>
      <c r="G55" s="13">
        <f t="shared" si="11"/>
        <v>1.4044448757379973</v>
      </c>
      <c r="H55" s="12">
        <f t="shared" si="14"/>
        <v>0.10474839183349378</v>
      </c>
      <c r="I55" s="12">
        <f t="shared" si="13"/>
        <v>3.2549999999999977</v>
      </c>
      <c r="J55" s="41"/>
      <c r="K55" s="41"/>
      <c r="L55" s="41"/>
      <c r="M55" s="41"/>
    </row>
  </sheetData>
  <mergeCells count="33">
    <mergeCell ref="D20:D25"/>
    <mergeCell ref="D2:D7"/>
    <mergeCell ref="D8:D13"/>
    <mergeCell ref="D14:D19"/>
    <mergeCell ref="J14:J16"/>
    <mergeCell ref="M14:M16"/>
    <mergeCell ref="J17:J19"/>
    <mergeCell ref="K17:K19"/>
    <mergeCell ref="L17:L19"/>
    <mergeCell ref="M17:M19"/>
    <mergeCell ref="K14:K16"/>
    <mergeCell ref="L14:L16"/>
    <mergeCell ref="M32:M34"/>
    <mergeCell ref="J35:J37"/>
    <mergeCell ref="K35:K37"/>
    <mergeCell ref="L35:L37"/>
    <mergeCell ref="M35:M37"/>
    <mergeCell ref="D26:D31"/>
    <mergeCell ref="D32:D37"/>
    <mergeCell ref="J32:J34"/>
    <mergeCell ref="K32:K34"/>
    <mergeCell ref="L32:L34"/>
    <mergeCell ref="D38:D43"/>
    <mergeCell ref="D44:D49"/>
    <mergeCell ref="D50:D55"/>
    <mergeCell ref="J50:J52"/>
    <mergeCell ref="K50:K52"/>
    <mergeCell ref="M50:M52"/>
    <mergeCell ref="J53:J55"/>
    <mergeCell ref="K53:K55"/>
    <mergeCell ref="L53:L55"/>
    <mergeCell ref="M53:M55"/>
    <mergeCell ref="L50:L52"/>
  </mergeCells>
  <pageMargins left="0.7" right="0.7" top="0.75" bottom="0.75" header="0.3" footer="0.3"/>
  <pageSetup scale="54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77398-3C56-0F4C-A162-EAAF571DEDC1}">
  <sheetPr>
    <pageSetUpPr fitToPage="1"/>
  </sheetPr>
  <dimension ref="A1:M55"/>
  <sheetViews>
    <sheetView zoomScale="130" zoomScaleNormal="130" workbookViewId="0">
      <pane ySplit="1" topLeftCell="A2" activePane="bottomLeft" state="frozen"/>
      <selection pane="bottomLeft" activeCell="G27" sqref="G27"/>
    </sheetView>
  </sheetViews>
  <sheetFormatPr baseColWidth="10" defaultRowHeight="16" x14ac:dyDescent="0.2"/>
  <cols>
    <col min="2" max="2" width="23.85546875" bestFit="1" customWidth="1"/>
    <col min="4" max="4" width="12.7109375" customWidth="1"/>
    <col min="5" max="5" width="12.28515625" customWidth="1"/>
    <col min="6" max="6" width="9.7109375" customWidth="1"/>
    <col min="7" max="7" width="16.7109375" customWidth="1"/>
    <col min="12" max="12" width="12.28515625" customWidth="1"/>
  </cols>
  <sheetData>
    <row r="1" spans="1:13" s="1" customFormat="1" ht="11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13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x14ac:dyDescent="0.2">
      <c r="A2" t="s">
        <v>11</v>
      </c>
      <c r="B2" t="s">
        <v>89</v>
      </c>
      <c r="C2">
        <v>20.75</v>
      </c>
      <c r="D2" s="38">
        <f>AVERAGE(C2:C4)</f>
        <v>20.713333333333335</v>
      </c>
      <c r="E2" s="3">
        <f>D2-C2</f>
        <v>-3.6666666666665293E-2</v>
      </c>
      <c r="F2" s="4">
        <f>2^E2</f>
        <v>0.97490485572224106</v>
      </c>
    </row>
    <row r="3" spans="1:13" x14ac:dyDescent="0.2">
      <c r="A3" s="5" t="s">
        <v>11</v>
      </c>
      <c r="B3" s="5" t="s">
        <v>90</v>
      </c>
      <c r="C3">
        <v>20.68</v>
      </c>
      <c r="D3" s="38"/>
      <c r="E3" s="7">
        <f>D2-C3</f>
        <v>3.3333333333334991E-2</v>
      </c>
      <c r="F3" s="8">
        <f t="shared" ref="F3:F19" si="0">2^E3</f>
        <v>1.0233738919967761</v>
      </c>
    </row>
    <row r="4" spans="1:13" x14ac:dyDescent="0.2">
      <c r="A4" s="6" t="s">
        <v>11</v>
      </c>
      <c r="B4" s="6" t="s">
        <v>91</v>
      </c>
      <c r="C4">
        <v>20.71</v>
      </c>
      <c r="D4" s="38"/>
      <c r="E4" s="9">
        <f>D2-C4</f>
        <v>3.3333333333338544E-3</v>
      </c>
      <c r="F4" s="10">
        <f t="shared" si="0"/>
        <v>1.0023131618421732</v>
      </c>
    </row>
    <row r="5" spans="1:13" x14ac:dyDescent="0.2">
      <c r="A5" t="s">
        <v>11</v>
      </c>
      <c r="B5" t="s">
        <v>92</v>
      </c>
      <c r="C5">
        <v>20.57</v>
      </c>
      <c r="D5" s="38"/>
      <c r="E5" s="3">
        <f>D2-C5</f>
        <v>0.14333333333333442</v>
      </c>
      <c r="F5" s="4">
        <f t="shared" si="0"/>
        <v>1.1044540007443524</v>
      </c>
    </row>
    <row r="6" spans="1:13" x14ac:dyDescent="0.2">
      <c r="A6" s="5" t="s">
        <v>11</v>
      </c>
      <c r="B6" s="5" t="s">
        <v>93</v>
      </c>
      <c r="C6">
        <v>20.420000000000002</v>
      </c>
      <c r="D6" s="38"/>
      <c r="E6" s="7">
        <f>D2-C6</f>
        <v>0.293333333333333</v>
      </c>
      <c r="F6" s="8">
        <f t="shared" si="0"/>
        <v>1.2254684425291291</v>
      </c>
    </row>
    <row r="7" spans="1:13" x14ac:dyDescent="0.2">
      <c r="A7" s="6" t="s">
        <v>11</v>
      </c>
      <c r="B7" s="6" t="s">
        <v>94</v>
      </c>
      <c r="C7">
        <v>20.73</v>
      </c>
      <c r="D7" s="38"/>
      <c r="E7" s="9">
        <f>D2-C7</f>
        <v>-1.6666666666665719E-2</v>
      </c>
      <c r="F7" s="10">
        <f t="shared" si="0"/>
        <v>0.98851402035289671</v>
      </c>
    </row>
    <row r="8" spans="1:13" x14ac:dyDescent="0.2">
      <c r="A8" t="s">
        <v>12</v>
      </c>
      <c r="B8" t="s">
        <v>89</v>
      </c>
      <c r="C8">
        <v>22.5</v>
      </c>
      <c r="D8" s="38">
        <f>AVERAGE(C8:C10)</f>
        <v>22.593333333333334</v>
      </c>
      <c r="E8" s="3">
        <f>D8-C8</f>
        <v>9.3333333333333712E-2</v>
      </c>
      <c r="F8" s="4">
        <f t="shared" si="0"/>
        <v>1.0668322429453578</v>
      </c>
    </row>
    <row r="9" spans="1:13" x14ac:dyDescent="0.2">
      <c r="A9" s="5" t="s">
        <v>12</v>
      </c>
      <c r="B9" s="5" t="s">
        <v>90</v>
      </c>
      <c r="C9">
        <v>22.7</v>
      </c>
      <c r="D9" s="38"/>
      <c r="E9" s="7">
        <f>D8-C9</f>
        <v>-0.10666666666666558</v>
      </c>
      <c r="F9" s="8">
        <f t="shared" si="0"/>
        <v>0.92873141003854931</v>
      </c>
    </row>
    <row r="10" spans="1:13" x14ac:dyDescent="0.2">
      <c r="A10" s="6" t="s">
        <v>12</v>
      </c>
      <c r="B10" s="6" t="s">
        <v>91</v>
      </c>
      <c r="C10">
        <v>22.58</v>
      </c>
      <c r="D10" s="38"/>
      <c r="E10" s="9">
        <f>D8-C10</f>
        <v>1.3333333333335418E-2</v>
      </c>
      <c r="F10" s="10">
        <f t="shared" si="0"/>
        <v>1.0092848012118756</v>
      </c>
    </row>
    <row r="11" spans="1:13" x14ac:dyDescent="0.2">
      <c r="A11" t="s">
        <v>12</v>
      </c>
      <c r="B11" t="s">
        <v>92</v>
      </c>
      <c r="C11">
        <v>22.12</v>
      </c>
      <c r="D11" s="38"/>
      <c r="E11" s="3">
        <f>D8-C11</f>
        <v>0.47333333333333272</v>
      </c>
      <c r="F11" s="4">
        <f t="shared" si="0"/>
        <v>1.3883134504797905</v>
      </c>
    </row>
    <row r="12" spans="1:13" x14ac:dyDescent="0.2">
      <c r="A12" s="5" t="s">
        <v>12</v>
      </c>
      <c r="B12" s="5" t="s">
        <v>93</v>
      </c>
      <c r="C12">
        <v>22.33</v>
      </c>
      <c r="D12" s="38"/>
      <c r="E12" s="7">
        <f>D8-C12</f>
        <v>0.26333333333333542</v>
      </c>
      <c r="F12" s="8">
        <f t="shared" si="0"/>
        <v>1.2002486666652694</v>
      </c>
    </row>
    <row r="13" spans="1:13" x14ac:dyDescent="0.2">
      <c r="A13" s="6" t="s">
        <v>12</v>
      </c>
      <c r="B13" s="6" t="s">
        <v>94</v>
      </c>
      <c r="C13">
        <v>21.64</v>
      </c>
      <c r="D13" s="38"/>
      <c r="E13" s="9">
        <f>D8-C13</f>
        <v>0.95333333333333314</v>
      </c>
      <c r="F13" s="10">
        <f t="shared" si="0"/>
        <v>1.9363413919657657</v>
      </c>
    </row>
    <row r="14" spans="1:13" x14ac:dyDescent="0.2">
      <c r="A14" t="s">
        <v>125</v>
      </c>
      <c r="B14" t="s">
        <v>89</v>
      </c>
      <c r="C14">
        <v>27.41</v>
      </c>
      <c r="D14" s="38">
        <f>AVERAGE(C14:C15)</f>
        <v>27.445</v>
      </c>
      <c r="E14" s="3">
        <f>D14-C14</f>
        <v>3.5000000000000142E-2</v>
      </c>
      <c r="F14" s="4">
        <f t="shared" si="0"/>
        <v>1.0245568230328015</v>
      </c>
      <c r="G14" s="4">
        <f t="shared" ref="G14:G19" si="1">GEOMEAN(F2,F8)</f>
        <v>1.0198332873016447</v>
      </c>
      <c r="H14" s="3">
        <f t="shared" ref="H14:H19" si="2">F14/G14</f>
        <v>1.0046316744020531</v>
      </c>
      <c r="I14" s="3">
        <f t="shared" ref="I14:I19" si="3">ABS(LOG(H14,2))</f>
        <v>6.6666666666657694E-3</v>
      </c>
      <c r="J14" s="40">
        <f>GEOMEAN(H14,H15,H16)</f>
        <v>0.88372332403017506</v>
      </c>
      <c r="K14" s="40">
        <f>AVERAGE(I14:I16)</f>
        <v>0.18388888888888869</v>
      </c>
      <c r="L14" s="40">
        <f>STDEV(I14:I16)</f>
        <v>0.31129805891055989</v>
      </c>
      <c r="M14" s="40">
        <f>L14/SQRT(3)</f>
        <v>0.17972801811021974</v>
      </c>
    </row>
    <row r="15" spans="1:13" x14ac:dyDescent="0.2">
      <c r="A15" s="5" t="s">
        <v>125</v>
      </c>
      <c r="B15" s="5" t="s">
        <v>90</v>
      </c>
      <c r="C15">
        <v>27.48</v>
      </c>
      <c r="D15" s="38"/>
      <c r="E15" s="7">
        <f>D14-C15</f>
        <v>-3.5000000000000142E-2</v>
      </c>
      <c r="F15" s="8">
        <f t="shared" si="0"/>
        <v>0.97603176077622467</v>
      </c>
      <c r="G15" s="8">
        <f t="shared" si="1"/>
        <v>0.97490485572224117</v>
      </c>
      <c r="H15" s="7">
        <f>F15/G15</f>
        <v>1.0011559128538228</v>
      </c>
      <c r="I15" s="7">
        <f t="shared" si="3"/>
        <v>1.6666666666654676E-3</v>
      </c>
      <c r="J15" s="40"/>
      <c r="K15" s="40"/>
      <c r="L15" s="40"/>
      <c r="M15" s="40"/>
    </row>
    <row r="16" spans="1:13" x14ac:dyDescent="0.2">
      <c r="A16" s="6" t="s">
        <v>125</v>
      </c>
      <c r="B16" s="6" t="s">
        <v>91</v>
      </c>
      <c r="C16">
        <v>27.98</v>
      </c>
      <c r="D16" s="38"/>
      <c r="E16" s="9">
        <f>D14-C16</f>
        <v>-0.53500000000000014</v>
      </c>
      <c r="F16" s="10">
        <f t="shared" si="0"/>
        <v>0.69015867669831443</v>
      </c>
      <c r="G16" s="10">
        <f t="shared" si="1"/>
        <v>1.0057929410678543</v>
      </c>
      <c r="H16" s="9">
        <f t="shared" si="2"/>
        <v>0.68618365522188918</v>
      </c>
      <c r="I16" s="9">
        <f t="shared" si="3"/>
        <v>0.54333333333333489</v>
      </c>
      <c r="J16" s="40"/>
      <c r="K16" s="40"/>
      <c r="L16" s="40"/>
      <c r="M16" s="40"/>
    </row>
    <row r="17" spans="1:13" x14ac:dyDescent="0.2">
      <c r="A17" t="s">
        <v>125</v>
      </c>
      <c r="B17" t="s">
        <v>92</v>
      </c>
      <c r="C17">
        <v>24.52</v>
      </c>
      <c r="D17" s="38"/>
      <c r="E17" s="3">
        <f>D14-C17</f>
        <v>2.9250000000000007</v>
      </c>
      <c r="F17" s="4">
        <f t="shared" si="0"/>
        <v>7.594736967604157</v>
      </c>
      <c r="G17" s="4">
        <f t="shared" si="1"/>
        <v>1.2382763603774405</v>
      </c>
      <c r="H17" s="3">
        <f t="shared" si="2"/>
        <v>6.1333133786784044</v>
      </c>
      <c r="I17" s="3">
        <f t="shared" si="3"/>
        <v>2.6166666666666671</v>
      </c>
      <c r="J17" s="40">
        <f>GEOMEAN(H17,H18,H19)</f>
        <v>5.669939468889039</v>
      </c>
      <c r="K17" s="40">
        <f>AVERAGE(H17:H19)</f>
        <v>5.7173754072961929</v>
      </c>
      <c r="L17" s="40">
        <f>STDEV(I17:I19)</f>
        <v>0.23180451534284804</v>
      </c>
      <c r="M17" s="40">
        <f>L17/SQRT(3)</f>
        <v>0.13383239933256405</v>
      </c>
    </row>
    <row r="18" spans="1:13" x14ac:dyDescent="0.2">
      <c r="A18" s="5" t="s">
        <v>125</v>
      </c>
      <c r="B18" s="5" t="s">
        <v>93</v>
      </c>
      <c r="C18">
        <v>24.51</v>
      </c>
      <c r="D18" s="38"/>
      <c r="E18" s="7">
        <f>D14-C18</f>
        <v>2.9349999999999987</v>
      </c>
      <c r="F18" s="8">
        <f>2^E18</f>
        <v>7.647562540749929</v>
      </c>
      <c r="G18" s="8">
        <f t="shared" si="1"/>
        <v>1.21279300137573</v>
      </c>
      <c r="H18" s="7">
        <f t="shared" si="2"/>
        <v>6.3057442878338907</v>
      </c>
      <c r="I18" s="7">
        <f t="shared" si="3"/>
        <v>2.6566666666666645</v>
      </c>
      <c r="J18" s="40"/>
      <c r="K18" s="40"/>
      <c r="L18" s="40"/>
      <c r="M18" s="40"/>
    </row>
    <row r="19" spans="1:13" ht="17" thickBot="1" x14ac:dyDescent="0.25">
      <c r="A19" s="11" t="s">
        <v>125</v>
      </c>
      <c r="B19" s="11" t="s">
        <v>94</v>
      </c>
      <c r="C19" s="14">
        <v>24.74</v>
      </c>
      <c r="D19" s="39"/>
      <c r="E19" s="12">
        <f>D14-C19</f>
        <v>2.7050000000000018</v>
      </c>
      <c r="F19" s="13">
        <f t="shared" si="0"/>
        <v>6.5205786592210107</v>
      </c>
      <c r="G19" s="13">
        <f t="shared" si="1"/>
        <v>1.3835102508285955</v>
      </c>
      <c r="H19" s="12">
        <f t="shared" si="2"/>
        <v>4.7130685553762852</v>
      </c>
      <c r="I19" s="12">
        <f t="shared" si="3"/>
        <v>2.2366666666666681</v>
      </c>
      <c r="J19" s="41"/>
      <c r="K19" s="41"/>
      <c r="L19" s="41"/>
      <c r="M19" s="41"/>
    </row>
    <row r="20" spans="1:13" x14ac:dyDescent="0.2">
      <c r="A20" t="s">
        <v>11</v>
      </c>
      <c r="B20" t="s">
        <v>95</v>
      </c>
      <c r="C20">
        <v>20.67</v>
      </c>
      <c r="D20" s="38">
        <f>AVERAGE(C20:C22)</f>
        <v>20.723333333333333</v>
      </c>
      <c r="E20" s="3">
        <f>D20-C20</f>
        <v>5.3333333333331012E-2</v>
      </c>
      <c r="F20" s="4">
        <f>2^E20</f>
        <v>1.0376596591597458</v>
      </c>
    </row>
    <row r="21" spans="1:13" x14ac:dyDescent="0.2">
      <c r="A21" s="5" t="s">
        <v>11</v>
      </c>
      <c r="B21" s="5" t="s">
        <v>96</v>
      </c>
      <c r="C21">
        <v>20.77</v>
      </c>
      <c r="D21" s="38"/>
      <c r="E21" s="7">
        <f>D20-C21</f>
        <v>-4.6666666666666856E-2</v>
      </c>
      <c r="F21" s="8">
        <f t="shared" ref="F21:F35" si="4">2^E21</f>
        <v>0.96817069598288297</v>
      </c>
    </row>
    <row r="22" spans="1:13" x14ac:dyDescent="0.2">
      <c r="A22" s="6" t="s">
        <v>11</v>
      </c>
      <c r="B22" s="6" t="s">
        <v>97</v>
      </c>
      <c r="C22">
        <v>20.73</v>
      </c>
      <c r="D22" s="38"/>
      <c r="E22" s="9">
        <f>D20-C22</f>
        <v>-6.6666666666677088E-3</v>
      </c>
      <c r="F22" s="10">
        <f t="shared" si="4"/>
        <v>0.9953896791032284</v>
      </c>
    </row>
    <row r="23" spans="1:13" x14ac:dyDescent="0.2">
      <c r="A23" t="s">
        <v>11</v>
      </c>
      <c r="B23" t="s">
        <v>98</v>
      </c>
      <c r="C23">
        <v>20.61</v>
      </c>
      <c r="D23" s="38"/>
      <c r="E23" s="3">
        <f>D20-C23</f>
        <v>0.11333333333333329</v>
      </c>
      <c r="F23" s="4">
        <f t="shared" si="4"/>
        <v>1.0817246660801048</v>
      </c>
    </row>
    <row r="24" spans="1:13" x14ac:dyDescent="0.2">
      <c r="A24" s="5" t="s">
        <v>11</v>
      </c>
      <c r="B24" s="5" t="s">
        <v>99</v>
      </c>
      <c r="C24">
        <v>20.64</v>
      </c>
      <c r="D24" s="38"/>
      <c r="E24" s="7">
        <f>D20-C24</f>
        <v>8.3333333333332149E-2</v>
      </c>
      <c r="F24" s="8">
        <f t="shared" si="4"/>
        <v>1.0594630943592944</v>
      </c>
    </row>
    <row r="25" spans="1:13" x14ac:dyDescent="0.2">
      <c r="A25" s="6" t="s">
        <v>11</v>
      </c>
      <c r="B25" s="6" t="s">
        <v>100</v>
      </c>
      <c r="C25">
        <v>20.74</v>
      </c>
      <c r="D25" s="38"/>
      <c r="E25" s="9">
        <f>D20-C25</f>
        <v>-1.6666666666665719E-2</v>
      </c>
      <c r="F25" s="10">
        <f t="shared" si="4"/>
        <v>0.98851402035289671</v>
      </c>
    </row>
    <row r="26" spans="1:13" x14ac:dyDescent="0.2">
      <c r="A26" t="s">
        <v>12</v>
      </c>
      <c r="B26" t="s">
        <v>95</v>
      </c>
      <c r="C26">
        <v>22.44</v>
      </c>
      <c r="D26" s="38">
        <f>AVERAGE(C26:C28)</f>
        <v>22.423333333333336</v>
      </c>
      <c r="E26" s="3">
        <f>D26-C26</f>
        <v>-1.6666666666665719E-2</v>
      </c>
      <c r="F26" s="4">
        <f t="shared" si="4"/>
        <v>0.98851402035289671</v>
      </c>
    </row>
    <row r="27" spans="1:13" x14ac:dyDescent="0.2">
      <c r="A27" s="5" t="s">
        <v>12</v>
      </c>
      <c r="B27" s="5" t="s">
        <v>96</v>
      </c>
      <c r="C27">
        <v>22.51</v>
      </c>
      <c r="D27" s="38"/>
      <c r="E27" s="7">
        <f>D26-C27</f>
        <v>-8.6666666666666003E-2</v>
      </c>
      <c r="F27" s="8">
        <f t="shared" si="4"/>
        <v>0.94169601738734743</v>
      </c>
    </row>
    <row r="28" spans="1:13" x14ac:dyDescent="0.2">
      <c r="A28" s="6" t="s">
        <v>12</v>
      </c>
      <c r="B28" s="6" t="s">
        <v>97</v>
      </c>
      <c r="C28">
        <v>22.32</v>
      </c>
      <c r="D28" s="38"/>
      <c r="E28" s="9">
        <f>D26-C28</f>
        <v>0.10333333333333528</v>
      </c>
      <c r="F28" s="10">
        <f t="shared" si="4"/>
        <v>1.074252648013287</v>
      </c>
    </row>
    <row r="29" spans="1:13" x14ac:dyDescent="0.2">
      <c r="A29" t="s">
        <v>12</v>
      </c>
      <c r="B29" t="s">
        <v>98</v>
      </c>
      <c r="C29">
        <v>23.53</v>
      </c>
      <c r="D29" s="38"/>
      <c r="E29" s="3">
        <f>D26-C29</f>
        <v>-1.1066666666666656</v>
      </c>
      <c r="F29" s="4">
        <f t="shared" si="4"/>
        <v>0.46436570501927465</v>
      </c>
    </row>
    <row r="30" spans="1:13" x14ac:dyDescent="0.2">
      <c r="A30" s="5" t="s">
        <v>12</v>
      </c>
      <c r="B30" s="5" t="s">
        <v>99</v>
      </c>
      <c r="C30">
        <v>23.63</v>
      </c>
      <c r="D30" s="38"/>
      <c r="E30" s="7">
        <f>D26-C30</f>
        <v>-1.2066666666666634</v>
      </c>
      <c r="F30" s="8">
        <f t="shared" si="4"/>
        <v>0.43326852292123313</v>
      </c>
    </row>
    <row r="31" spans="1:13" x14ac:dyDescent="0.2">
      <c r="A31" s="6" t="s">
        <v>12</v>
      </c>
      <c r="B31" s="6" t="s">
        <v>100</v>
      </c>
      <c r="C31">
        <v>23.1</v>
      </c>
      <c r="D31" s="38"/>
      <c r="E31" s="9">
        <f>D26-C31</f>
        <v>-0.67666666666666586</v>
      </c>
      <c r="F31" s="10">
        <f t="shared" si="4"/>
        <v>0.62560906974687525</v>
      </c>
    </row>
    <row r="32" spans="1:13" x14ac:dyDescent="0.2">
      <c r="A32" t="s">
        <v>125</v>
      </c>
      <c r="B32" t="s">
        <v>95</v>
      </c>
      <c r="C32">
        <v>27.69</v>
      </c>
      <c r="D32" s="38">
        <f>AVERAGE(C32:C33)</f>
        <v>27.755000000000003</v>
      </c>
      <c r="E32" s="3">
        <f>D32-C32</f>
        <v>6.5000000000001279E-2</v>
      </c>
      <c r="F32" s="4">
        <f t="shared" si="4"/>
        <v>1.0460849397925303</v>
      </c>
      <c r="G32" s="4">
        <f t="shared" ref="G32:G37" si="5">GEOMEAN(F20,F26)</f>
        <v>1.0127887842161449</v>
      </c>
      <c r="H32" s="3">
        <f t="shared" ref="H32" si="6">F32/G32</f>
        <v>1.0328757151493884</v>
      </c>
      <c r="I32" s="3">
        <f t="shared" ref="I32:I37" si="7">ABS(LOG(H32,2))</f>
        <v>4.6666666666668633E-2</v>
      </c>
      <c r="J32" s="40">
        <f>GEOMEAN(H32,H33,H34)</f>
        <v>0.96705286714342664</v>
      </c>
      <c r="K32" s="40">
        <f>AVERAGE(I32:I34)</f>
        <v>8.0555555555555755E-2</v>
      </c>
      <c r="L32" s="40">
        <f>STDEV(I32:I34)</f>
        <v>0.10022659512509524</v>
      </c>
      <c r="M32" s="40">
        <f>L32/SQRT(3)</f>
        <v>5.7865851675433372E-2</v>
      </c>
    </row>
    <row r="33" spans="1:13" x14ac:dyDescent="0.2">
      <c r="A33" s="5" t="s">
        <v>125</v>
      </c>
      <c r="B33" s="5" t="s">
        <v>96</v>
      </c>
      <c r="C33">
        <v>27.82</v>
      </c>
      <c r="D33" s="38"/>
      <c r="E33" s="7">
        <f>D32-C33</f>
        <v>-6.4999999999997726E-2</v>
      </c>
      <c r="F33" s="8">
        <f t="shared" si="4"/>
        <v>0.95594531759374368</v>
      </c>
      <c r="G33" s="8">
        <f t="shared" si="5"/>
        <v>0.95484160391041673</v>
      </c>
      <c r="H33" s="7">
        <f>F33/G33</f>
        <v>1.001155912853825</v>
      </c>
      <c r="I33" s="7">
        <f t="shared" si="7"/>
        <v>1.6666666666686676E-3</v>
      </c>
      <c r="J33" s="40"/>
      <c r="K33" s="40"/>
      <c r="L33" s="40"/>
      <c r="M33" s="40"/>
    </row>
    <row r="34" spans="1:13" x14ac:dyDescent="0.2">
      <c r="A34" s="6" t="s">
        <v>125</v>
      </c>
      <c r="B34" s="6" t="s">
        <v>97</v>
      </c>
      <c r="C34">
        <v>27.9</v>
      </c>
      <c r="D34" s="38"/>
      <c r="E34" s="9">
        <f>D32-C34</f>
        <v>-0.14499999999999602</v>
      </c>
      <c r="F34" s="10">
        <f t="shared" si="4"/>
        <v>0.90437937756109055</v>
      </c>
      <c r="G34" s="10">
        <f t="shared" si="5"/>
        <v>1.0340696294649308</v>
      </c>
      <c r="H34" s="9">
        <f t="shared" ref="H34:H37" si="8">F34/G34</f>
        <v>0.87458267005583834</v>
      </c>
      <c r="I34" s="9">
        <f t="shared" si="7"/>
        <v>0.19333333333332997</v>
      </c>
      <c r="J34" s="40"/>
      <c r="K34" s="40"/>
      <c r="L34" s="40"/>
      <c r="M34" s="40"/>
    </row>
    <row r="35" spans="1:13" x14ac:dyDescent="0.2">
      <c r="A35" t="s">
        <v>125</v>
      </c>
      <c r="B35" t="s">
        <v>98</v>
      </c>
      <c r="C35">
        <v>25.59</v>
      </c>
      <c r="D35" s="38"/>
      <c r="E35" s="3">
        <f>D32-C35</f>
        <v>2.1650000000000027</v>
      </c>
      <c r="F35" s="4">
        <f t="shared" si="4"/>
        <v>4.4846643121140444</v>
      </c>
      <c r="G35" s="4">
        <f t="shared" si="5"/>
        <v>0.70874243361113021</v>
      </c>
      <c r="H35" s="3">
        <f t="shared" si="8"/>
        <v>6.3276362461665032</v>
      </c>
      <c r="I35" s="3">
        <f t="shared" si="7"/>
        <v>2.6616666666666688</v>
      </c>
      <c r="J35" s="40">
        <f>GEOMEAN(H35,H36,H37)</f>
        <v>6.4980191708498918</v>
      </c>
      <c r="K35" s="40">
        <f>AVERAGE(H35:H37)</f>
        <v>6.5054966481491308</v>
      </c>
      <c r="L35" s="40">
        <f>STDEV(I35:I37)</f>
        <v>8.4310932466278452E-2</v>
      </c>
      <c r="M35" s="40">
        <f>L35/SQRT(3)</f>
        <v>4.8676939555034222E-2</v>
      </c>
    </row>
    <row r="36" spans="1:13" x14ac:dyDescent="0.2">
      <c r="A36" s="5" t="s">
        <v>125</v>
      </c>
      <c r="B36" s="5" t="s">
        <v>99</v>
      </c>
      <c r="C36">
        <v>25.52</v>
      </c>
      <c r="D36" s="38"/>
      <c r="E36" s="7">
        <f>D32-C36</f>
        <v>2.235000000000003</v>
      </c>
      <c r="F36" s="8">
        <f>2^E36</f>
        <v>4.7076269488750793</v>
      </c>
      <c r="G36" s="8">
        <f t="shared" si="5"/>
        <v>0.67751901079055377</v>
      </c>
      <c r="H36" s="7">
        <f t="shared" si="8"/>
        <v>6.9483318901738995</v>
      </c>
      <c r="I36" s="7">
        <f t="shared" si="7"/>
        <v>2.7966666666666686</v>
      </c>
      <c r="J36" s="40"/>
      <c r="K36" s="40"/>
      <c r="L36" s="40"/>
      <c r="M36" s="40"/>
    </row>
    <row r="37" spans="1:13" ht="17" thickBot="1" x14ac:dyDescent="0.25">
      <c r="A37" s="11" t="s">
        <v>125</v>
      </c>
      <c r="B37" s="11" t="s">
        <v>100</v>
      </c>
      <c r="C37" s="14">
        <v>25.46</v>
      </c>
      <c r="D37" s="39"/>
      <c r="E37" s="12">
        <f>D32-C37</f>
        <v>2.2950000000000017</v>
      </c>
      <c r="F37" s="13">
        <f t="shared" ref="F37" si="9">2^E37</f>
        <v>4.9075399090152221</v>
      </c>
      <c r="G37" s="13">
        <f t="shared" si="5"/>
        <v>0.78639896789398156</v>
      </c>
      <c r="H37" s="12">
        <f t="shared" si="8"/>
        <v>6.2405218081069922</v>
      </c>
      <c r="I37" s="12">
        <f t="shared" si="7"/>
        <v>2.6416666666666679</v>
      </c>
      <c r="J37" s="41"/>
      <c r="K37" s="41"/>
      <c r="L37" s="41"/>
      <c r="M37" s="41"/>
    </row>
    <row r="38" spans="1:13" x14ac:dyDescent="0.2">
      <c r="A38" t="s">
        <v>11</v>
      </c>
      <c r="B38" t="s">
        <v>101</v>
      </c>
      <c r="C38">
        <v>20.81</v>
      </c>
      <c r="D38" s="38">
        <f>AVERAGE(C38:C40)</f>
        <v>20.81</v>
      </c>
      <c r="E38" s="3">
        <f>D38-C38</f>
        <v>0</v>
      </c>
      <c r="F38" s="4">
        <f>2^E38</f>
        <v>1</v>
      </c>
    </row>
    <row r="39" spans="1:13" x14ac:dyDescent="0.2">
      <c r="A39" s="5" t="s">
        <v>11</v>
      </c>
      <c r="B39" s="5" t="s">
        <v>102</v>
      </c>
      <c r="C39">
        <v>20.83</v>
      </c>
      <c r="D39" s="38"/>
      <c r="E39" s="7">
        <f>D38-C39</f>
        <v>-1.9999999999999574E-2</v>
      </c>
      <c r="F39" s="8">
        <f t="shared" ref="F39:F53" si="10">2^E39</f>
        <v>0.98623270449335942</v>
      </c>
    </row>
    <row r="40" spans="1:13" x14ac:dyDescent="0.2">
      <c r="A40" s="6" t="s">
        <v>11</v>
      </c>
      <c r="B40" s="6" t="s">
        <v>103</v>
      </c>
      <c r="C40">
        <v>20.79</v>
      </c>
      <c r="D40" s="38"/>
      <c r="E40" s="9">
        <f>D38-C40</f>
        <v>1.9999999999999574E-2</v>
      </c>
      <c r="F40" s="10">
        <f t="shared" si="10"/>
        <v>1.0139594797900289</v>
      </c>
    </row>
    <row r="41" spans="1:13" x14ac:dyDescent="0.2">
      <c r="A41" t="s">
        <v>11</v>
      </c>
      <c r="B41" t="s">
        <v>104</v>
      </c>
      <c r="C41">
        <v>20.399999999999999</v>
      </c>
      <c r="D41" s="38"/>
      <c r="E41" s="3">
        <f>D38-C41</f>
        <v>0.41000000000000014</v>
      </c>
      <c r="F41" s="4">
        <f t="shared" si="10"/>
        <v>1.3286858140965117</v>
      </c>
    </row>
    <row r="42" spans="1:13" x14ac:dyDescent="0.2">
      <c r="A42" s="5" t="s">
        <v>11</v>
      </c>
      <c r="B42" s="5" t="s">
        <v>105</v>
      </c>
      <c r="C42">
        <v>20.38</v>
      </c>
      <c r="D42" s="38"/>
      <c r="E42" s="7">
        <f>D38-C42</f>
        <v>0.42999999999999972</v>
      </c>
      <c r="F42" s="8">
        <f t="shared" si="10"/>
        <v>1.34723357686569</v>
      </c>
    </row>
    <row r="43" spans="1:13" x14ac:dyDescent="0.2">
      <c r="A43" s="6" t="s">
        <v>11</v>
      </c>
      <c r="B43" s="6" t="s">
        <v>106</v>
      </c>
      <c r="C43">
        <v>20.36</v>
      </c>
      <c r="D43" s="38"/>
      <c r="E43" s="9">
        <f>D38-C43</f>
        <v>0.44999999999999929</v>
      </c>
      <c r="F43" s="10">
        <f t="shared" si="10"/>
        <v>1.3660402567543948</v>
      </c>
    </row>
    <row r="44" spans="1:13" x14ac:dyDescent="0.2">
      <c r="A44" t="s">
        <v>12</v>
      </c>
      <c r="B44" t="s">
        <v>101</v>
      </c>
      <c r="C44">
        <v>22.57</v>
      </c>
      <c r="D44" s="38">
        <f>AVERAGE(C44:C46)</f>
        <v>22.566666666666666</v>
      </c>
      <c r="E44" s="3">
        <f>D44-C44</f>
        <v>-3.3333333333338544E-3</v>
      </c>
      <c r="F44" s="4">
        <f t="shared" si="10"/>
        <v>0.99769217652702291</v>
      </c>
    </row>
    <row r="45" spans="1:13" x14ac:dyDescent="0.2">
      <c r="A45" s="5" t="s">
        <v>12</v>
      </c>
      <c r="B45" s="5" t="s">
        <v>102</v>
      </c>
      <c r="C45">
        <v>22.52</v>
      </c>
      <c r="D45" s="38"/>
      <c r="E45" s="7">
        <f>D44-C45</f>
        <v>4.6666666666666856E-2</v>
      </c>
      <c r="F45" s="8">
        <f t="shared" si="10"/>
        <v>1.032875715149387</v>
      </c>
    </row>
    <row r="46" spans="1:13" x14ac:dyDescent="0.2">
      <c r="A46" s="6" t="s">
        <v>12</v>
      </c>
      <c r="B46" s="6" t="s">
        <v>103</v>
      </c>
      <c r="C46">
        <v>22.61</v>
      </c>
      <c r="D46" s="38"/>
      <c r="E46" s="9">
        <f>D44-C46</f>
        <v>-4.3333333333333002E-2</v>
      </c>
      <c r="F46" s="10">
        <f t="shared" si="10"/>
        <v>0.97041023149354089</v>
      </c>
    </row>
    <row r="47" spans="1:13" x14ac:dyDescent="0.2">
      <c r="A47" t="s">
        <v>12</v>
      </c>
      <c r="B47" t="s">
        <v>104</v>
      </c>
      <c r="C47">
        <v>22.41</v>
      </c>
      <c r="D47" s="38"/>
      <c r="E47" s="3">
        <f>D44-C47</f>
        <v>0.15666666666666629</v>
      </c>
      <c r="F47" s="4">
        <f t="shared" si="10"/>
        <v>1.1147086365889216</v>
      </c>
    </row>
    <row r="48" spans="1:13" x14ac:dyDescent="0.2">
      <c r="A48" s="5" t="s">
        <v>12</v>
      </c>
      <c r="B48" s="5" t="s">
        <v>105</v>
      </c>
      <c r="C48">
        <v>22.49</v>
      </c>
      <c r="D48" s="38"/>
      <c r="E48" s="7">
        <f>D44-C48</f>
        <v>7.6666666666667993E-2</v>
      </c>
      <c r="F48" s="8">
        <f t="shared" si="10"/>
        <v>1.054578629516014</v>
      </c>
    </row>
    <row r="49" spans="1:13" x14ac:dyDescent="0.2">
      <c r="A49" s="6" t="s">
        <v>12</v>
      </c>
      <c r="B49" s="6" t="s">
        <v>106</v>
      </c>
      <c r="C49">
        <v>22.39</v>
      </c>
      <c r="D49" s="38"/>
      <c r="E49" s="9">
        <f>D44-C49</f>
        <v>0.17666666666666586</v>
      </c>
      <c r="F49" s="10">
        <f t="shared" si="10"/>
        <v>1.1302693892731552</v>
      </c>
    </row>
    <row r="50" spans="1:13" x14ac:dyDescent="0.2">
      <c r="A50" t="s">
        <v>125</v>
      </c>
      <c r="B50" t="s">
        <v>101</v>
      </c>
      <c r="C50">
        <v>27.94</v>
      </c>
      <c r="D50" s="38">
        <f>AVERAGE(C50:C51)</f>
        <v>27.97</v>
      </c>
      <c r="E50" s="3">
        <f>D50-C50</f>
        <v>2.9999999999997584E-2</v>
      </c>
      <c r="F50" s="4">
        <f t="shared" si="10"/>
        <v>1.0210121257071916</v>
      </c>
      <c r="G50" s="4">
        <f t="shared" ref="G50:G55" si="11">GEOMEAN(F38,F44)</f>
        <v>0.99884542173802993</v>
      </c>
      <c r="H50" s="3">
        <f t="shared" ref="H50" si="12">F50/G50</f>
        <v>1.0221923267472066</v>
      </c>
      <c r="I50" s="3">
        <f t="shared" ref="I50:I55" si="13">ABS(LOG(H50,2))</f>
        <v>3.1666666666664775E-2</v>
      </c>
      <c r="J50" s="40">
        <f>GEOMEAN(H50,H51,H52)</f>
        <v>1.0448771528608694</v>
      </c>
      <c r="K50" s="40">
        <f>AVERAGE(I50:I52)</f>
        <v>9.2222222222221206E-2</v>
      </c>
      <c r="L50" s="40">
        <f>STDEV(I50:I52)</f>
        <v>9.4961005642276136E-2</v>
      </c>
      <c r="M50" s="40">
        <f>L50/SQRT(3)</f>
        <v>5.4825762170085703E-2</v>
      </c>
    </row>
    <row r="51" spans="1:13" x14ac:dyDescent="0.2">
      <c r="A51" s="5" t="s">
        <v>125</v>
      </c>
      <c r="B51" s="5" t="s">
        <v>102</v>
      </c>
      <c r="C51">
        <v>28</v>
      </c>
      <c r="D51" s="38"/>
      <c r="E51" s="7">
        <f>D50-C51</f>
        <v>-3.0000000000001137E-2</v>
      </c>
      <c r="F51" s="8">
        <f t="shared" si="10"/>
        <v>0.97942029758692617</v>
      </c>
      <c r="G51" s="8">
        <f t="shared" si="11"/>
        <v>1.0092848012118742</v>
      </c>
      <c r="H51" s="7">
        <f>F51/G51</f>
        <v>0.97041023149353978</v>
      </c>
      <c r="I51" s="7">
        <f t="shared" si="13"/>
        <v>4.333333333333448E-2</v>
      </c>
      <c r="J51" s="40"/>
      <c r="K51" s="40"/>
      <c r="L51" s="40"/>
      <c r="M51" s="40"/>
    </row>
    <row r="52" spans="1:13" x14ac:dyDescent="0.2">
      <c r="A52" s="6" t="s">
        <v>125</v>
      </c>
      <c r="B52" s="6" t="s">
        <v>103</v>
      </c>
      <c r="C52">
        <v>27.78</v>
      </c>
      <c r="D52" s="38"/>
      <c r="E52" s="9">
        <f>D50-C52</f>
        <v>0.18999999999999773</v>
      </c>
      <c r="F52" s="10">
        <f t="shared" si="10"/>
        <v>1.1407637158684218</v>
      </c>
      <c r="G52" s="10">
        <f t="shared" si="11"/>
        <v>0.99194589242967901</v>
      </c>
      <c r="H52" s="9">
        <f t="shared" ref="H52:H55" si="14">F52/G52</f>
        <v>1.1500261501907403</v>
      </c>
      <c r="I52" s="9">
        <f t="shared" si="13"/>
        <v>0.20166666666666438</v>
      </c>
      <c r="J52" s="40"/>
      <c r="K52" s="40"/>
      <c r="L52" s="40"/>
      <c r="M52" s="40"/>
    </row>
    <row r="53" spans="1:13" x14ac:dyDescent="0.2">
      <c r="A53" t="s">
        <v>125</v>
      </c>
      <c r="B53" t="s">
        <v>104</v>
      </c>
      <c r="C53">
        <v>24.8</v>
      </c>
      <c r="D53" s="38"/>
      <c r="E53" s="3">
        <f>D50-C53</f>
        <v>3.1699999999999982</v>
      </c>
      <c r="F53" s="4">
        <f t="shared" si="10"/>
        <v>9.000467877510463</v>
      </c>
      <c r="G53" s="4">
        <f t="shared" si="11"/>
        <v>1.2170035136705908</v>
      </c>
      <c r="H53" s="3">
        <f t="shared" si="14"/>
        <v>7.3955972816908737</v>
      </c>
      <c r="I53" s="3">
        <f t="shared" si="13"/>
        <v>2.8866666666666649</v>
      </c>
      <c r="J53" s="40">
        <f>GEOMEAN(H53,H54,H55)</f>
        <v>7.2769471519862421</v>
      </c>
      <c r="K53" s="40">
        <f>AVERAGE(H53:H55)</f>
        <v>7.290175110595059</v>
      </c>
      <c r="L53" s="40">
        <f>STDEV(I53:I55)</f>
        <v>0.10692676621563432</v>
      </c>
      <c r="M53" s="40">
        <f>L53/SQRT(3)</f>
        <v>6.1734197258172661E-2</v>
      </c>
    </row>
    <row r="54" spans="1:13" x14ac:dyDescent="0.2">
      <c r="A54" s="5" t="s">
        <v>125</v>
      </c>
      <c r="B54" s="5" t="s">
        <v>105</v>
      </c>
      <c r="C54">
        <v>24.76</v>
      </c>
      <c r="D54" s="38"/>
      <c r="E54" s="7">
        <f>D50-C54</f>
        <v>3.2099999999999973</v>
      </c>
      <c r="F54" s="8">
        <f>2^E54</f>
        <v>9.2535054712422795</v>
      </c>
      <c r="G54" s="8">
        <f t="shared" si="11"/>
        <v>1.1919579435235863</v>
      </c>
      <c r="H54" s="7">
        <f t="shared" si="14"/>
        <v>7.763281851948304</v>
      </c>
      <c r="I54" s="7">
        <f t="shared" si="13"/>
        <v>2.9566666666666626</v>
      </c>
      <c r="J54" s="40"/>
      <c r="K54" s="40"/>
      <c r="L54" s="40"/>
      <c r="M54" s="40"/>
    </row>
    <row r="55" spans="1:13" ht="17" thickBot="1" x14ac:dyDescent="0.25">
      <c r="A55" s="11" t="s">
        <v>125</v>
      </c>
      <c r="B55" s="11" t="s">
        <v>106</v>
      </c>
      <c r="C55" s="14">
        <v>24.91</v>
      </c>
      <c r="D55" s="39"/>
      <c r="E55" s="12">
        <f>D50-C55</f>
        <v>3.0599999999999987</v>
      </c>
      <c r="F55" s="13">
        <f t="shared" ref="F55" si="15">2^E55</f>
        <v>8.3397260867289642</v>
      </c>
      <c r="G55" s="13">
        <f t="shared" si="11"/>
        <v>1.2425753444859324</v>
      </c>
      <c r="H55" s="12">
        <f t="shared" si="14"/>
        <v>6.7116461981460001</v>
      </c>
      <c r="I55" s="12">
        <f t="shared" si="13"/>
        <v>2.7466666666666666</v>
      </c>
      <c r="J55" s="41"/>
      <c r="K55" s="41"/>
      <c r="L55" s="41"/>
      <c r="M55" s="41"/>
    </row>
  </sheetData>
  <mergeCells count="33">
    <mergeCell ref="D20:D25"/>
    <mergeCell ref="D2:D7"/>
    <mergeCell ref="D8:D13"/>
    <mergeCell ref="D14:D19"/>
    <mergeCell ref="J14:J16"/>
    <mergeCell ref="M14:M16"/>
    <mergeCell ref="J17:J19"/>
    <mergeCell ref="K17:K19"/>
    <mergeCell ref="L17:L19"/>
    <mergeCell ref="M17:M19"/>
    <mergeCell ref="K14:K16"/>
    <mergeCell ref="L14:L16"/>
    <mergeCell ref="M32:M34"/>
    <mergeCell ref="J35:J37"/>
    <mergeCell ref="K35:K37"/>
    <mergeCell ref="L35:L37"/>
    <mergeCell ref="M35:M37"/>
    <mergeCell ref="D26:D31"/>
    <mergeCell ref="D32:D37"/>
    <mergeCell ref="J32:J34"/>
    <mergeCell ref="K32:K34"/>
    <mergeCell ref="L32:L34"/>
    <mergeCell ref="D38:D43"/>
    <mergeCell ref="D44:D49"/>
    <mergeCell ref="D50:D55"/>
    <mergeCell ref="J50:J52"/>
    <mergeCell ref="K50:K52"/>
    <mergeCell ref="M50:M52"/>
    <mergeCell ref="J53:J55"/>
    <mergeCell ref="K53:K55"/>
    <mergeCell ref="L53:L55"/>
    <mergeCell ref="M53:M55"/>
    <mergeCell ref="L50:L52"/>
  </mergeCells>
  <pageMargins left="0.7" right="0.7" top="0.75" bottom="0.75" header="0.3" footer="0.3"/>
  <pageSetup scale="54" orientation="landscape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85C9-0451-AC4B-BF2E-EA00A696AE62}">
  <sheetPr>
    <pageSetUpPr fitToPage="1"/>
  </sheetPr>
  <dimension ref="A1:M55"/>
  <sheetViews>
    <sheetView zoomScale="130" zoomScaleNormal="130" workbookViewId="0">
      <pane ySplit="1" topLeftCell="A10" activePane="bottomLeft" state="frozen"/>
      <selection pane="bottomLeft" activeCell="C38" sqref="C38"/>
    </sheetView>
  </sheetViews>
  <sheetFormatPr baseColWidth="10" defaultRowHeight="16" x14ac:dyDescent="0.2"/>
  <cols>
    <col min="2" max="2" width="23.85546875" bestFit="1" customWidth="1"/>
    <col min="4" max="4" width="12.7109375" customWidth="1"/>
    <col min="5" max="5" width="12.28515625" customWidth="1"/>
    <col min="6" max="6" width="9.7109375" customWidth="1"/>
    <col min="7" max="7" width="16.7109375" customWidth="1"/>
    <col min="12" max="12" width="12.28515625" customWidth="1"/>
  </cols>
  <sheetData>
    <row r="1" spans="1:13" s="1" customFormat="1" ht="11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13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x14ac:dyDescent="0.2">
      <c r="A2" t="s">
        <v>11</v>
      </c>
      <c r="B2" t="s">
        <v>89</v>
      </c>
      <c r="C2">
        <v>20.75</v>
      </c>
      <c r="D2" s="38">
        <f>AVERAGE(C2:C4)</f>
        <v>20.713333333333335</v>
      </c>
      <c r="E2" s="3">
        <f>D2-C2</f>
        <v>-3.6666666666665293E-2</v>
      </c>
      <c r="F2" s="4">
        <f>2^E2</f>
        <v>0.97490485572224106</v>
      </c>
    </row>
    <row r="3" spans="1:13" x14ac:dyDescent="0.2">
      <c r="A3" s="5" t="s">
        <v>11</v>
      </c>
      <c r="B3" s="5" t="s">
        <v>90</v>
      </c>
      <c r="C3">
        <v>20.68</v>
      </c>
      <c r="D3" s="38"/>
      <c r="E3" s="7">
        <f>D2-C3</f>
        <v>3.3333333333334991E-2</v>
      </c>
      <c r="F3" s="8">
        <f t="shared" ref="F3:F19" si="0">2^E3</f>
        <v>1.0233738919967761</v>
      </c>
    </row>
    <row r="4" spans="1:13" x14ac:dyDescent="0.2">
      <c r="A4" s="6" t="s">
        <v>11</v>
      </c>
      <c r="B4" s="6" t="s">
        <v>91</v>
      </c>
      <c r="C4">
        <v>20.71</v>
      </c>
      <c r="D4" s="38"/>
      <c r="E4" s="9">
        <f>D2-C4</f>
        <v>3.3333333333338544E-3</v>
      </c>
      <c r="F4" s="10">
        <f t="shared" si="0"/>
        <v>1.0023131618421732</v>
      </c>
    </row>
    <row r="5" spans="1:13" x14ac:dyDescent="0.2">
      <c r="A5" t="s">
        <v>11</v>
      </c>
      <c r="B5" t="s">
        <v>92</v>
      </c>
      <c r="C5">
        <v>20.57</v>
      </c>
      <c r="D5" s="38"/>
      <c r="E5" s="3">
        <f>D2-C5</f>
        <v>0.14333333333333442</v>
      </c>
      <c r="F5" s="4">
        <f t="shared" si="0"/>
        <v>1.1044540007443524</v>
      </c>
    </row>
    <row r="6" spans="1:13" x14ac:dyDescent="0.2">
      <c r="A6" s="5" t="s">
        <v>11</v>
      </c>
      <c r="B6" s="5" t="s">
        <v>93</v>
      </c>
      <c r="C6">
        <v>20.420000000000002</v>
      </c>
      <c r="D6" s="38"/>
      <c r="E6" s="7">
        <f>D2-C6</f>
        <v>0.293333333333333</v>
      </c>
      <c r="F6" s="8">
        <f t="shared" si="0"/>
        <v>1.2254684425291291</v>
      </c>
    </row>
    <row r="7" spans="1:13" x14ac:dyDescent="0.2">
      <c r="A7" s="6" t="s">
        <v>11</v>
      </c>
      <c r="B7" s="6" t="s">
        <v>94</v>
      </c>
      <c r="C7">
        <v>20.73</v>
      </c>
      <c r="D7" s="38"/>
      <c r="E7" s="9">
        <f>D2-C7</f>
        <v>-1.6666666666665719E-2</v>
      </c>
      <c r="F7" s="10">
        <f t="shared" si="0"/>
        <v>0.98851402035289671</v>
      </c>
    </row>
    <row r="8" spans="1:13" x14ac:dyDescent="0.2">
      <c r="A8" t="s">
        <v>12</v>
      </c>
      <c r="B8" t="s">
        <v>89</v>
      </c>
      <c r="C8">
        <v>22.5</v>
      </c>
      <c r="D8" s="38">
        <f>AVERAGE(C8:C10)</f>
        <v>22.593333333333334</v>
      </c>
      <c r="E8" s="3">
        <f>D8-C8</f>
        <v>9.3333333333333712E-2</v>
      </c>
      <c r="F8" s="4">
        <f t="shared" si="0"/>
        <v>1.0668322429453578</v>
      </c>
    </row>
    <row r="9" spans="1:13" x14ac:dyDescent="0.2">
      <c r="A9" s="5" t="s">
        <v>12</v>
      </c>
      <c r="B9" s="5" t="s">
        <v>90</v>
      </c>
      <c r="C9">
        <v>22.7</v>
      </c>
      <c r="D9" s="38"/>
      <c r="E9" s="7">
        <f>D8-C9</f>
        <v>-0.10666666666666558</v>
      </c>
      <c r="F9" s="8">
        <f t="shared" si="0"/>
        <v>0.92873141003854931</v>
      </c>
    </row>
    <row r="10" spans="1:13" x14ac:dyDescent="0.2">
      <c r="A10" s="6" t="s">
        <v>12</v>
      </c>
      <c r="B10" s="6" t="s">
        <v>91</v>
      </c>
      <c r="C10">
        <v>22.58</v>
      </c>
      <c r="D10" s="38"/>
      <c r="E10" s="9">
        <f>D8-C10</f>
        <v>1.3333333333335418E-2</v>
      </c>
      <c r="F10" s="10">
        <f t="shared" si="0"/>
        <v>1.0092848012118756</v>
      </c>
    </row>
    <row r="11" spans="1:13" x14ac:dyDescent="0.2">
      <c r="A11" t="s">
        <v>12</v>
      </c>
      <c r="B11" t="s">
        <v>92</v>
      </c>
      <c r="C11">
        <v>22.12</v>
      </c>
      <c r="D11" s="38"/>
      <c r="E11" s="3">
        <f>D8-C11</f>
        <v>0.47333333333333272</v>
      </c>
      <c r="F11" s="4">
        <f t="shared" si="0"/>
        <v>1.3883134504797905</v>
      </c>
    </row>
    <row r="12" spans="1:13" x14ac:dyDescent="0.2">
      <c r="A12" s="5" t="s">
        <v>12</v>
      </c>
      <c r="B12" s="5" t="s">
        <v>93</v>
      </c>
      <c r="C12">
        <v>22.33</v>
      </c>
      <c r="D12" s="38"/>
      <c r="E12" s="7">
        <f>D8-C12</f>
        <v>0.26333333333333542</v>
      </c>
      <c r="F12" s="8">
        <f t="shared" si="0"/>
        <v>1.2002486666652694</v>
      </c>
    </row>
    <row r="13" spans="1:13" x14ac:dyDescent="0.2">
      <c r="A13" s="6" t="s">
        <v>12</v>
      </c>
      <c r="B13" s="6" t="s">
        <v>94</v>
      </c>
      <c r="C13">
        <v>21.64</v>
      </c>
      <c r="D13" s="38"/>
      <c r="E13" s="9">
        <f>D8-C13</f>
        <v>0.95333333333333314</v>
      </c>
      <c r="F13" s="10">
        <f t="shared" si="0"/>
        <v>1.9363413919657657</v>
      </c>
    </row>
    <row r="14" spans="1:13" x14ac:dyDescent="0.2">
      <c r="A14" t="s">
        <v>44</v>
      </c>
      <c r="B14" t="s">
        <v>89</v>
      </c>
      <c r="C14">
        <v>33.99</v>
      </c>
      <c r="D14" s="38">
        <f>AVERAGE(C14:C15)</f>
        <v>33.625</v>
      </c>
      <c r="E14" s="3">
        <f>D14-C14</f>
        <v>-0.36500000000000199</v>
      </c>
      <c r="F14" s="4">
        <f t="shared" si="0"/>
        <v>0.77646887500103867</v>
      </c>
      <c r="G14" s="4">
        <f t="shared" ref="G14:G19" si="1">GEOMEAN(F2,F8)</f>
        <v>1.0198332873016447</v>
      </c>
      <c r="H14" s="3">
        <f t="shared" ref="H14:H19" si="2">F14/G14</f>
        <v>0.76136843606613513</v>
      </c>
      <c r="I14" s="3">
        <f t="shared" ref="I14:I19" si="3">ABS(LOG(H14,2))</f>
        <v>0.39333333333333609</v>
      </c>
      <c r="J14" s="40">
        <f>GEOMEAN(H14,H15,H16)</f>
        <v>1.0779821830428549</v>
      </c>
      <c r="K14" s="40">
        <f>AVERAGE(I14:I16)</f>
        <v>0.37055555555555714</v>
      </c>
      <c r="L14" s="40">
        <f>STDEV(I14:I16)</f>
        <v>4.685477958939091E-2</v>
      </c>
      <c r="M14" s="40">
        <f>L14/SQRT(3)</f>
        <v>2.7051619608755427E-2</v>
      </c>
    </row>
    <row r="15" spans="1:13" x14ac:dyDescent="0.2">
      <c r="A15" s="5" t="s">
        <v>44</v>
      </c>
      <c r="B15" s="5" t="s">
        <v>90</v>
      </c>
      <c r="C15">
        <v>33.26</v>
      </c>
      <c r="D15" s="38"/>
      <c r="E15" s="7">
        <f>D14-C15</f>
        <v>0.36500000000000199</v>
      </c>
      <c r="F15" s="8">
        <f t="shared" si="0"/>
        <v>1.2878816295098272</v>
      </c>
      <c r="G15" s="8">
        <f t="shared" si="1"/>
        <v>0.97490485572224117</v>
      </c>
      <c r="H15" s="7">
        <f>F15/G15</f>
        <v>1.321033146927679</v>
      </c>
      <c r="I15" s="7">
        <f t="shared" si="3"/>
        <v>0.40166666666666723</v>
      </c>
      <c r="J15" s="40"/>
      <c r="K15" s="40"/>
      <c r="L15" s="40"/>
      <c r="M15" s="40"/>
    </row>
    <row r="16" spans="1:13" x14ac:dyDescent="0.2">
      <c r="A16" s="6" t="s">
        <v>44</v>
      </c>
      <c r="B16" s="6" t="s">
        <v>91</v>
      </c>
      <c r="C16">
        <v>33.299999999999997</v>
      </c>
      <c r="D16" s="38"/>
      <c r="E16" s="9">
        <f>D14-C16</f>
        <v>0.32500000000000284</v>
      </c>
      <c r="F16" s="10">
        <f t="shared" si="0"/>
        <v>1.2526644386241303</v>
      </c>
      <c r="G16" s="10">
        <f t="shared" si="1"/>
        <v>1.0057929410678543</v>
      </c>
      <c r="H16" s="9">
        <f t="shared" si="2"/>
        <v>1.2454496223588243</v>
      </c>
      <c r="I16" s="9">
        <f t="shared" si="3"/>
        <v>0.31666666666666826</v>
      </c>
      <c r="J16" s="40"/>
      <c r="K16" s="40"/>
      <c r="L16" s="40"/>
      <c r="M16" s="40"/>
    </row>
    <row r="17" spans="1:13" x14ac:dyDescent="0.2">
      <c r="A17" t="s">
        <v>44</v>
      </c>
      <c r="B17" t="s">
        <v>92</v>
      </c>
      <c r="C17">
        <v>29.71</v>
      </c>
      <c r="D17" s="38"/>
      <c r="E17" s="3">
        <f>D14-C17</f>
        <v>3.9149999999999991</v>
      </c>
      <c r="F17" s="4">
        <f t="shared" si="0"/>
        <v>15.084552574691823</v>
      </c>
      <c r="G17" s="4">
        <f t="shared" si="1"/>
        <v>1.2382763603774405</v>
      </c>
      <c r="H17" s="3">
        <f t="shared" si="2"/>
        <v>12.181894977058176</v>
      </c>
      <c r="I17" s="3">
        <f t="shared" si="3"/>
        <v>3.606666666666666</v>
      </c>
      <c r="J17" s="40">
        <f>GEOMEAN(H17,H18,H19)</f>
        <v>11.821435524717021</v>
      </c>
      <c r="K17" s="40">
        <f>AVERAGE(H17:H19)</f>
        <v>11.848792916491098</v>
      </c>
      <c r="L17" s="40">
        <f>STDEV(I17:I19)</f>
        <v>0.12096831541082628</v>
      </c>
      <c r="M17" s="40">
        <f>L17/SQRT(3)</f>
        <v>6.9841089465856113E-2</v>
      </c>
    </row>
    <row r="18" spans="1:13" x14ac:dyDescent="0.2">
      <c r="A18" s="5" t="s">
        <v>44</v>
      </c>
      <c r="B18" s="5" t="s">
        <v>93</v>
      </c>
      <c r="C18">
        <v>29.69</v>
      </c>
      <c r="D18" s="38"/>
      <c r="E18" s="7">
        <f>D14-C18</f>
        <v>3.9349999999999987</v>
      </c>
      <c r="F18" s="8">
        <f>2^E18</f>
        <v>15.29512508149986</v>
      </c>
      <c r="G18" s="8">
        <f t="shared" si="1"/>
        <v>1.21279300137573</v>
      </c>
      <c r="H18" s="7">
        <f t="shared" si="2"/>
        <v>12.611488575667783</v>
      </c>
      <c r="I18" s="7">
        <f t="shared" si="3"/>
        <v>3.6566666666666645</v>
      </c>
      <c r="J18" s="40"/>
      <c r="K18" s="40"/>
      <c r="L18" s="40"/>
      <c r="M18" s="40"/>
    </row>
    <row r="19" spans="1:13" ht="17" thickBot="1" x14ac:dyDescent="0.25">
      <c r="A19" s="11" t="s">
        <v>44</v>
      </c>
      <c r="B19" s="11" t="s">
        <v>94</v>
      </c>
      <c r="C19" s="14">
        <v>29.73</v>
      </c>
      <c r="D19" s="39"/>
      <c r="E19" s="12">
        <f>D14-C19</f>
        <v>3.8949999999999996</v>
      </c>
      <c r="F19" s="13">
        <f t="shared" si="0"/>
        <v>14.876879081810586</v>
      </c>
      <c r="G19" s="13">
        <f t="shared" si="1"/>
        <v>1.3835102508285955</v>
      </c>
      <c r="H19" s="12">
        <f t="shared" si="2"/>
        <v>10.752995196747333</v>
      </c>
      <c r="I19" s="12">
        <f t="shared" si="3"/>
        <v>3.4266666666666663</v>
      </c>
      <c r="J19" s="41"/>
      <c r="K19" s="41"/>
      <c r="L19" s="41"/>
      <c r="M19" s="41"/>
    </row>
    <row r="20" spans="1:13" x14ac:dyDescent="0.2">
      <c r="A20" t="s">
        <v>11</v>
      </c>
      <c r="B20" t="s">
        <v>95</v>
      </c>
      <c r="C20">
        <v>20.67</v>
      </c>
      <c r="D20" s="38">
        <f>AVERAGE(C20:C22)</f>
        <v>20.723333333333333</v>
      </c>
      <c r="E20" s="3">
        <f>D20-C20</f>
        <v>5.3333333333331012E-2</v>
      </c>
      <c r="F20" s="4">
        <f>2^E20</f>
        <v>1.0376596591597458</v>
      </c>
    </row>
    <row r="21" spans="1:13" x14ac:dyDescent="0.2">
      <c r="A21" s="5" t="s">
        <v>11</v>
      </c>
      <c r="B21" s="5" t="s">
        <v>96</v>
      </c>
      <c r="C21">
        <v>20.77</v>
      </c>
      <c r="D21" s="38"/>
      <c r="E21" s="7">
        <f>D20-C21</f>
        <v>-4.6666666666666856E-2</v>
      </c>
      <c r="F21" s="8">
        <f t="shared" ref="F21:F35" si="4">2^E21</f>
        <v>0.96817069598288297</v>
      </c>
    </row>
    <row r="22" spans="1:13" x14ac:dyDescent="0.2">
      <c r="A22" s="6" t="s">
        <v>11</v>
      </c>
      <c r="B22" s="6" t="s">
        <v>97</v>
      </c>
      <c r="C22">
        <v>20.73</v>
      </c>
      <c r="D22" s="38"/>
      <c r="E22" s="9">
        <f>D20-C22</f>
        <v>-6.6666666666677088E-3</v>
      </c>
      <c r="F22" s="10">
        <f t="shared" si="4"/>
        <v>0.9953896791032284</v>
      </c>
    </row>
    <row r="23" spans="1:13" x14ac:dyDescent="0.2">
      <c r="A23" t="s">
        <v>11</v>
      </c>
      <c r="B23" t="s">
        <v>98</v>
      </c>
      <c r="C23">
        <v>20.61</v>
      </c>
      <c r="D23" s="38"/>
      <c r="E23" s="3">
        <f>D20-C23</f>
        <v>0.11333333333333329</v>
      </c>
      <c r="F23" s="4">
        <f t="shared" si="4"/>
        <v>1.0817246660801048</v>
      </c>
    </row>
    <row r="24" spans="1:13" x14ac:dyDescent="0.2">
      <c r="A24" s="5" t="s">
        <v>11</v>
      </c>
      <c r="B24" s="5" t="s">
        <v>99</v>
      </c>
      <c r="C24">
        <v>20.64</v>
      </c>
      <c r="D24" s="38"/>
      <c r="E24" s="7">
        <f>D20-C24</f>
        <v>8.3333333333332149E-2</v>
      </c>
      <c r="F24" s="8">
        <f t="shared" si="4"/>
        <v>1.0594630943592944</v>
      </c>
    </row>
    <row r="25" spans="1:13" x14ac:dyDescent="0.2">
      <c r="A25" s="6" t="s">
        <v>11</v>
      </c>
      <c r="B25" s="6" t="s">
        <v>100</v>
      </c>
      <c r="C25">
        <v>20.74</v>
      </c>
      <c r="D25" s="38"/>
      <c r="E25" s="9">
        <f>D20-C25</f>
        <v>-1.6666666666665719E-2</v>
      </c>
      <c r="F25" s="10">
        <f t="shared" si="4"/>
        <v>0.98851402035289671</v>
      </c>
    </row>
    <row r="26" spans="1:13" x14ac:dyDescent="0.2">
      <c r="A26" t="s">
        <v>12</v>
      </c>
      <c r="B26" t="s">
        <v>95</v>
      </c>
      <c r="C26">
        <v>22.44</v>
      </c>
      <c r="D26" s="38">
        <f>AVERAGE(C26:C28)</f>
        <v>22.423333333333336</v>
      </c>
      <c r="E26" s="3">
        <f>D26-C26</f>
        <v>-1.6666666666665719E-2</v>
      </c>
      <c r="F26" s="4">
        <f t="shared" si="4"/>
        <v>0.98851402035289671</v>
      </c>
    </row>
    <row r="27" spans="1:13" x14ac:dyDescent="0.2">
      <c r="A27" s="5" t="s">
        <v>12</v>
      </c>
      <c r="B27" s="5" t="s">
        <v>96</v>
      </c>
      <c r="C27">
        <v>22.51</v>
      </c>
      <c r="D27" s="38"/>
      <c r="E27" s="7">
        <f>D26-C27</f>
        <v>-8.6666666666666003E-2</v>
      </c>
      <c r="F27" s="8">
        <f t="shared" si="4"/>
        <v>0.94169601738734743</v>
      </c>
    </row>
    <row r="28" spans="1:13" x14ac:dyDescent="0.2">
      <c r="A28" s="6" t="s">
        <v>12</v>
      </c>
      <c r="B28" s="6" t="s">
        <v>97</v>
      </c>
      <c r="C28">
        <v>22.32</v>
      </c>
      <c r="D28" s="38"/>
      <c r="E28" s="9">
        <f>D26-C28</f>
        <v>0.10333333333333528</v>
      </c>
      <c r="F28" s="10">
        <f t="shared" si="4"/>
        <v>1.074252648013287</v>
      </c>
    </row>
    <row r="29" spans="1:13" x14ac:dyDescent="0.2">
      <c r="A29" t="s">
        <v>12</v>
      </c>
      <c r="B29" t="s">
        <v>98</v>
      </c>
      <c r="C29">
        <v>23.53</v>
      </c>
      <c r="D29" s="38"/>
      <c r="E29" s="3">
        <f>D26-C29</f>
        <v>-1.1066666666666656</v>
      </c>
      <c r="F29" s="4">
        <f t="shared" si="4"/>
        <v>0.46436570501927465</v>
      </c>
    </row>
    <row r="30" spans="1:13" x14ac:dyDescent="0.2">
      <c r="A30" s="5" t="s">
        <v>12</v>
      </c>
      <c r="B30" s="5" t="s">
        <v>99</v>
      </c>
      <c r="C30">
        <v>23.63</v>
      </c>
      <c r="D30" s="38"/>
      <c r="E30" s="7">
        <f>D26-C30</f>
        <v>-1.2066666666666634</v>
      </c>
      <c r="F30" s="8">
        <f t="shared" si="4"/>
        <v>0.43326852292123313</v>
      </c>
    </row>
    <row r="31" spans="1:13" x14ac:dyDescent="0.2">
      <c r="A31" s="6" t="s">
        <v>12</v>
      </c>
      <c r="B31" s="6" t="s">
        <v>100</v>
      </c>
      <c r="C31">
        <v>23.1</v>
      </c>
      <c r="D31" s="38"/>
      <c r="E31" s="9">
        <f>D26-C31</f>
        <v>-0.67666666666666586</v>
      </c>
      <c r="F31" s="10">
        <f t="shared" si="4"/>
        <v>0.62560906974687525</v>
      </c>
    </row>
    <row r="32" spans="1:13" x14ac:dyDescent="0.2">
      <c r="A32" t="s">
        <v>44</v>
      </c>
      <c r="B32" t="s">
        <v>95</v>
      </c>
      <c r="C32">
        <v>33.450000000000003</v>
      </c>
      <c r="D32" s="38">
        <f>AVERAGE(C32:C33)</f>
        <v>33.375</v>
      </c>
      <c r="E32" s="3">
        <f>D32-C32</f>
        <v>-7.5000000000002842E-2</v>
      </c>
      <c r="F32" s="4">
        <f t="shared" si="4"/>
        <v>0.94934212095051729</v>
      </c>
      <c r="G32" s="4">
        <f t="shared" ref="G32:G37" si="5">GEOMEAN(F20,F26)</f>
        <v>1.0127887842161449</v>
      </c>
      <c r="H32" s="3">
        <f t="shared" ref="H32" si="6">F32/G32</f>
        <v>0.9373544965599786</v>
      </c>
      <c r="I32" s="3">
        <f t="shared" ref="I32:I37" si="7">ABS(LOG(H32,2))</f>
        <v>9.3333333333335641E-2</v>
      </c>
      <c r="J32" s="40">
        <f>GEOMEAN(H32,H33,H34)</f>
        <v>1.2613774088312502</v>
      </c>
      <c r="K32" s="40">
        <f>AVERAGE(I32:I34)</f>
        <v>0.39722222222222453</v>
      </c>
      <c r="L32" s="40">
        <f>STDEV(I32:I34)</f>
        <v>0.48509544688915857</v>
      </c>
      <c r="M32" s="40">
        <f>L32/SQRT(3)</f>
        <v>0.28006998684411755</v>
      </c>
    </row>
    <row r="33" spans="1:13" x14ac:dyDescent="0.2">
      <c r="A33" s="5" t="s">
        <v>44</v>
      </c>
      <c r="B33" s="5" t="s">
        <v>96</v>
      </c>
      <c r="C33">
        <v>33.299999999999997</v>
      </c>
      <c r="D33" s="38"/>
      <c r="E33" s="7">
        <f>D32-C33</f>
        <v>7.5000000000002842E-2</v>
      </c>
      <c r="F33" s="8">
        <f t="shared" si="4"/>
        <v>1.053361035954838</v>
      </c>
      <c r="G33" s="8">
        <f t="shared" si="5"/>
        <v>0.95484160391041673</v>
      </c>
      <c r="H33" s="7">
        <f>F33/G33</f>
        <v>1.1031788221637484</v>
      </c>
      <c r="I33" s="7">
        <f t="shared" si="7"/>
        <v>0.14166666666666922</v>
      </c>
      <c r="J33" s="40"/>
      <c r="K33" s="40"/>
      <c r="L33" s="40"/>
      <c r="M33" s="40"/>
    </row>
    <row r="34" spans="1:13" x14ac:dyDescent="0.2">
      <c r="A34" s="6" t="s">
        <v>44</v>
      </c>
      <c r="B34" s="6" t="s">
        <v>97</v>
      </c>
      <c r="C34">
        <v>32.369999999999997</v>
      </c>
      <c r="D34" s="38"/>
      <c r="E34" s="9">
        <f>D32-C34</f>
        <v>1.0050000000000026</v>
      </c>
      <c r="F34" s="10">
        <f t="shared" si="4"/>
        <v>2.0069434970190092</v>
      </c>
      <c r="G34" s="10">
        <f t="shared" si="5"/>
        <v>1.0340696294649308</v>
      </c>
      <c r="H34" s="9">
        <f t="shared" ref="H34:H37" si="8">F34/G34</f>
        <v>1.940820462987084</v>
      </c>
      <c r="I34" s="9">
        <f t="shared" si="7"/>
        <v>0.95666666666666877</v>
      </c>
      <c r="J34" s="40"/>
      <c r="K34" s="40"/>
      <c r="L34" s="40"/>
      <c r="M34" s="40"/>
    </row>
    <row r="35" spans="1:13" x14ac:dyDescent="0.2">
      <c r="A35" t="s">
        <v>44</v>
      </c>
      <c r="B35" t="s">
        <v>98</v>
      </c>
      <c r="C35">
        <v>29.7</v>
      </c>
      <c r="D35" s="38"/>
      <c r="E35" s="3">
        <f>D32-C35</f>
        <v>3.6750000000000007</v>
      </c>
      <c r="F35" s="4">
        <f t="shared" si="4"/>
        <v>12.772774181706405</v>
      </c>
      <c r="G35" s="4">
        <f t="shared" si="5"/>
        <v>0.70874243361113021</v>
      </c>
      <c r="H35" s="3">
        <f t="shared" si="8"/>
        <v>18.021743268041032</v>
      </c>
      <c r="I35" s="3">
        <f t="shared" si="7"/>
        <v>4.1716666666666669</v>
      </c>
      <c r="J35" s="40">
        <f>GEOMEAN(H35,H36,H37)</f>
        <v>16.14855681938997</v>
      </c>
      <c r="K35" s="40">
        <f>AVERAGE(H35:H37)</f>
        <v>17.502974045512008</v>
      </c>
      <c r="L35" s="40">
        <f>STDEV(I35:I37)</f>
        <v>0.7353967183319069</v>
      </c>
      <c r="M35" s="40">
        <f>L35/SQRT(3)</f>
        <v>0.42458149329009387</v>
      </c>
    </row>
    <row r="36" spans="1:13" x14ac:dyDescent="0.2">
      <c r="A36" s="5" t="s">
        <v>44</v>
      </c>
      <c r="B36" s="5" t="s">
        <v>99</v>
      </c>
      <c r="C36">
        <v>29.28</v>
      </c>
      <c r="D36" s="38"/>
      <c r="E36" s="7">
        <f>D32-C36</f>
        <v>4.0949999999999989</v>
      </c>
      <c r="F36" s="8">
        <f>2^E36</f>
        <v>17.089046528765614</v>
      </c>
      <c r="G36" s="8">
        <f t="shared" si="5"/>
        <v>0.67751901079055377</v>
      </c>
      <c r="H36" s="7">
        <f t="shared" si="8"/>
        <v>25.22297715133557</v>
      </c>
      <c r="I36" s="7">
        <f t="shared" si="7"/>
        <v>4.6566666666666645</v>
      </c>
      <c r="J36" s="40"/>
      <c r="K36" s="40"/>
      <c r="L36" s="40"/>
      <c r="M36" s="40"/>
    </row>
    <row r="37" spans="1:13" ht="17" thickBot="1" x14ac:dyDescent="0.25">
      <c r="A37" s="11" t="s">
        <v>44</v>
      </c>
      <c r="B37" s="11" t="s">
        <v>100</v>
      </c>
      <c r="C37" s="14">
        <v>30.51</v>
      </c>
      <c r="D37" s="39"/>
      <c r="E37" s="12">
        <f>D32-C37</f>
        <v>2.8649999999999984</v>
      </c>
      <c r="F37" s="13">
        <f t="shared" ref="F37" si="9">2^E37</f>
        <v>7.2853586687358192</v>
      </c>
      <c r="G37" s="13">
        <f t="shared" si="5"/>
        <v>0.78639896789398156</v>
      </c>
      <c r="H37" s="12">
        <f t="shared" si="8"/>
        <v>9.2642017171594198</v>
      </c>
      <c r="I37" s="12">
        <f t="shared" si="7"/>
        <v>3.2116666666666642</v>
      </c>
      <c r="J37" s="41"/>
      <c r="K37" s="41"/>
      <c r="L37" s="41"/>
      <c r="M37" s="41"/>
    </row>
    <row r="38" spans="1:13" x14ac:dyDescent="0.2">
      <c r="A38" t="s">
        <v>11</v>
      </c>
      <c r="B38" t="s">
        <v>101</v>
      </c>
      <c r="C38">
        <v>20.81</v>
      </c>
      <c r="D38" s="38">
        <f>AVERAGE(C38:C40)</f>
        <v>20.81</v>
      </c>
      <c r="E38" s="3">
        <f>D38-C38</f>
        <v>0</v>
      </c>
      <c r="F38" s="4">
        <f>2^E38</f>
        <v>1</v>
      </c>
    </row>
    <row r="39" spans="1:13" x14ac:dyDescent="0.2">
      <c r="A39" s="5" t="s">
        <v>11</v>
      </c>
      <c r="B39" s="5" t="s">
        <v>102</v>
      </c>
      <c r="C39">
        <v>20.83</v>
      </c>
      <c r="D39" s="38"/>
      <c r="E39" s="7">
        <f>D38-C39</f>
        <v>-1.9999999999999574E-2</v>
      </c>
      <c r="F39" s="8">
        <f t="shared" ref="F39:F53" si="10">2^E39</f>
        <v>0.98623270449335942</v>
      </c>
    </row>
    <row r="40" spans="1:13" x14ac:dyDescent="0.2">
      <c r="A40" s="6" t="s">
        <v>11</v>
      </c>
      <c r="B40" s="6" t="s">
        <v>103</v>
      </c>
      <c r="C40">
        <v>20.79</v>
      </c>
      <c r="D40" s="38"/>
      <c r="E40" s="9">
        <f>D38-C40</f>
        <v>1.9999999999999574E-2</v>
      </c>
      <c r="F40" s="10">
        <f t="shared" si="10"/>
        <v>1.0139594797900289</v>
      </c>
    </row>
    <row r="41" spans="1:13" x14ac:dyDescent="0.2">
      <c r="A41" t="s">
        <v>11</v>
      </c>
      <c r="B41" t="s">
        <v>104</v>
      </c>
      <c r="C41">
        <v>20.399999999999999</v>
      </c>
      <c r="D41" s="38"/>
      <c r="E41" s="3">
        <f>D38-C41</f>
        <v>0.41000000000000014</v>
      </c>
      <c r="F41" s="4">
        <f t="shared" si="10"/>
        <v>1.3286858140965117</v>
      </c>
    </row>
    <row r="42" spans="1:13" x14ac:dyDescent="0.2">
      <c r="A42" s="5" t="s">
        <v>11</v>
      </c>
      <c r="B42" s="5" t="s">
        <v>105</v>
      </c>
      <c r="C42">
        <v>20.38</v>
      </c>
      <c r="D42" s="38"/>
      <c r="E42" s="7">
        <f>D38-C42</f>
        <v>0.42999999999999972</v>
      </c>
      <c r="F42" s="8">
        <f t="shared" si="10"/>
        <v>1.34723357686569</v>
      </c>
    </row>
    <row r="43" spans="1:13" x14ac:dyDescent="0.2">
      <c r="A43" s="6" t="s">
        <v>11</v>
      </c>
      <c r="B43" s="6" t="s">
        <v>106</v>
      </c>
      <c r="C43">
        <v>20.36</v>
      </c>
      <c r="D43" s="38"/>
      <c r="E43" s="9">
        <f>D38-C43</f>
        <v>0.44999999999999929</v>
      </c>
      <c r="F43" s="10">
        <f t="shared" si="10"/>
        <v>1.3660402567543948</v>
      </c>
    </row>
    <row r="44" spans="1:13" x14ac:dyDescent="0.2">
      <c r="A44" t="s">
        <v>12</v>
      </c>
      <c r="B44" t="s">
        <v>101</v>
      </c>
      <c r="C44">
        <v>22.57</v>
      </c>
      <c r="D44" s="38">
        <f>AVERAGE(C44:C46)</f>
        <v>22.566666666666666</v>
      </c>
      <c r="E44" s="3">
        <f>D44-C44</f>
        <v>-3.3333333333338544E-3</v>
      </c>
      <c r="F44" s="4">
        <f t="shared" si="10"/>
        <v>0.99769217652702291</v>
      </c>
    </row>
    <row r="45" spans="1:13" x14ac:dyDescent="0.2">
      <c r="A45" s="5" t="s">
        <v>12</v>
      </c>
      <c r="B45" s="5" t="s">
        <v>102</v>
      </c>
      <c r="C45">
        <v>22.52</v>
      </c>
      <c r="D45" s="38"/>
      <c r="E45" s="7">
        <f>D44-C45</f>
        <v>4.6666666666666856E-2</v>
      </c>
      <c r="F45" s="8">
        <f t="shared" si="10"/>
        <v>1.032875715149387</v>
      </c>
    </row>
    <row r="46" spans="1:13" x14ac:dyDescent="0.2">
      <c r="A46" s="6" t="s">
        <v>12</v>
      </c>
      <c r="B46" s="6" t="s">
        <v>103</v>
      </c>
      <c r="C46">
        <v>22.61</v>
      </c>
      <c r="D46" s="38"/>
      <c r="E46" s="9">
        <f>D44-C46</f>
        <v>-4.3333333333333002E-2</v>
      </c>
      <c r="F46" s="10">
        <f t="shared" si="10"/>
        <v>0.97041023149354089</v>
      </c>
    </row>
    <row r="47" spans="1:13" x14ac:dyDescent="0.2">
      <c r="A47" t="s">
        <v>12</v>
      </c>
      <c r="B47" t="s">
        <v>104</v>
      </c>
      <c r="C47">
        <v>22.41</v>
      </c>
      <c r="D47" s="38"/>
      <c r="E47" s="3">
        <f>D44-C47</f>
        <v>0.15666666666666629</v>
      </c>
      <c r="F47" s="4">
        <f t="shared" si="10"/>
        <v>1.1147086365889216</v>
      </c>
    </row>
    <row r="48" spans="1:13" x14ac:dyDescent="0.2">
      <c r="A48" s="5" t="s">
        <v>12</v>
      </c>
      <c r="B48" s="5" t="s">
        <v>105</v>
      </c>
      <c r="C48">
        <v>22.49</v>
      </c>
      <c r="D48" s="38"/>
      <c r="E48" s="7">
        <f>D44-C48</f>
        <v>7.6666666666667993E-2</v>
      </c>
      <c r="F48" s="8">
        <f t="shared" si="10"/>
        <v>1.054578629516014</v>
      </c>
    </row>
    <row r="49" spans="1:13" x14ac:dyDescent="0.2">
      <c r="A49" s="6" t="s">
        <v>12</v>
      </c>
      <c r="B49" s="6" t="s">
        <v>106</v>
      </c>
      <c r="C49">
        <v>22.39</v>
      </c>
      <c r="D49" s="38"/>
      <c r="E49" s="9">
        <f>D44-C49</f>
        <v>0.17666666666666586</v>
      </c>
      <c r="F49" s="10">
        <f t="shared" si="10"/>
        <v>1.1302693892731552</v>
      </c>
    </row>
    <row r="50" spans="1:13" x14ac:dyDescent="0.2">
      <c r="A50" t="s">
        <v>44</v>
      </c>
      <c r="B50" t="s">
        <v>101</v>
      </c>
      <c r="C50">
        <v>32.74</v>
      </c>
      <c r="D50" s="38">
        <f>AVERAGE(C50:C51)</f>
        <v>32.78</v>
      </c>
      <c r="E50" s="3">
        <f>D50-C50</f>
        <v>3.9999999999999147E-2</v>
      </c>
      <c r="F50" s="4">
        <f t="shared" si="10"/>
        <v>1.0281138266560659</v>
      </c>
      <c r="G50" s="4">
        <f t="shared" ref="G50:G55" si="11">GEOMEAN(F38,F44)</f>
        <v>0.99884542173802993</v>
      </c>
      <c r="H50" s="3">
        <f t="shared" ref="H50" si="12">F50/G50</f>
        <v>1.0293022366434916</v>
      </c>
      <c r="I50" s="3">
        <f t="shared" ref="I50:I55" si="13">ABS(LOG(H50,2))</f>
        <v>4.1666666666666109E-2</v>
      </c>
      <c r="J50" s="40">
        <f>GEOMEAN(H50,H51,H52)</f>
        <v>0.89502507092797301</v>
      </c>
      <c r="K50" s="40">
        <f>AVERAGE(I50:I52)</f>
        <v>0.18777777777777638</v>
      </c>
      <c r="L50" s="40">
        <f>STDEV(I50:I52)</f>
        <v>0.24303825335241352</v>
      </c>
      <c r="M50" s="40">
        <f>L50/SQRT(3)</f>
        <v>0.14031820099639242</v>
      </c>
    </row>
    <row r="51" spans="1:13" x14ac:dyDescent="0.2">
      <c r="A51" s="5" t="s">
        <v>44</v>
      </c>
      <c r="B51" s="5" t="s">
        <v>102</v>
      </c>
      <c r="C51">
        <v>32.82</v>
      </c>
      <c r="D51" s="38"/>
      <c r="E51" s="7">
        <f>D50-C51</f>
        <v>-3.9999999999999147E-2</v>
      </c>
      <c r="F51" s="8">
        <f t="shared" si="10"/>
        <v>0.97265494741228609</v>
      </c>
      <c r="G51" s="8">
        <f t="shared" si="11"/>
        <v>1.0092848012118742</v>
      </c>
      <c r="H51" s="7">
        <f>F51/G51</f>
        <v>0.96370711839155232</v>
      </c>
      <c r="I51" s="7">
        <f t="shared" si="13"/>
        <v>5.3333333333332664E-2</v>
      </c>
      <c r="J51" s="40"/>
      <c r="K51" s="40"/>
      <c r="L51" s="40"/>
      <c r="M51" s="40"/>
    </row>
    <row r="52" spans="1:13" x14ac:dyDescent="0.2">
      <c r="A52" s="6" t="s">
        <v>44</v>
      </c>
      <c r="B52" s="6" t="s">
        <v>103</v>
      </c>
      <c r="C52">
        <v>33.26</v>
      </c>
      <c r="D52" s="38"/>
      <c r="E52" s="9">
        <f>D50-C52</f>
        <v>-0.47999999999999687</v>
      </c>
      <c r="F52" s="10">
        <f t="shared" si="10"/>
        <v>0.7169776240079152</v>
      </c>
      <c r="G52" s="10">
        <f t="shared" si="11"/>
        <v>0.99194589242967901</v>
      </c>
      <c r="H52" s="9">
        <f t="shared" ref="H52:H55" si="14">F52/G52</f>
        <v>0.72279912591980733</v>
      </c>
      <c r="I52" s="9">
        <f t="shared" si="13"/>
        <v>0.46833333333333038</v>
      </c>
      <c r="J52" s="40"/>
      <c r="K52" s="40"/>
      <c r="L52" s="40"/>
      <c r="M52" s="40"/>
    </row>
    <row r="53" spans="1:13" x14ac:dyDescent="0.2">
      <c r="A53" t="s">
        <v>44</v>
      </c>
      <c r="B53" t="s">
        <v>104</v>
      </c>
      <c r="C53">
        <v>28.56</v>
      </c>
      <c r="D53" s="38"/>
      <c r="E53" s="3">
        <f>D50-C53</f>
        <v>4.2200000000000024</v>
      </c>
      <c r="F53" s="4">
        <f t="shared" si="10"/>
        <v>18.635737383495325</v>
      </c>
      <c r="G53" s="4">
        <f t="shared" si="11"/>
        <v>1.2170035136705908</v>
      </c>
      <c r="H53" s="3">
        <f t="shared" si="14"/>
        <v>15.312804913182449</v>
      </c>
      <c r="I53" s="3">
        <f t="shared" si="13"/>
        <v>3.9366666666666696</v>
      </c>
      <c r="J53" s="40">
        <f>GEOMEAN(H53,H54,H55)</f>
        <v>14.928527864588945</v>
      </c>
      <c r="K53" s="40">
        <f>AVERAGE(H53:H55)</f>
        <v>14.9409242616619</v>
      </c>
      <c r="L53" s="40">
        <f>STDEV(I53:I55)</f>
        <v>7.2341781380701395E-2</v>
      </c>
      <c r="M53" s="40">
        <f>L53/SQRT(3)</f>
        <v>4.1766546953805009E-2</v>
      </c>
    </row>
    <row r="54" spans="1:13" x14ac:dyDescent="0.2">
      <c r="A54" s="5" t="s">
        <v>44</v>
      </c>
      <c r="B54" s="5" t="s">
        <v>105</v>
      </c>
      <c r="C54">
        <v>28.58</v>
      </c>
      <c r="D54" s="38"/>
      <c r="E54" s="7">
        <f>D50-C54</f>
        <v>4.2000000000000028</v>
      </c>
      <c r="F54" s="8">
        <f>2^E54</f>
        <v>18.37917367995259</v>
      </c>
      <c r="G54" s="8">
        <f t="shared" si="11"/>
        <v>1.1919579435235863</v>
      </c>
      <c r="H54" s="7">
        <f t="shared" si="14"/>
        <v>15.419313894264848</v>
      </c>
      <c r="I54" s="7">
        <f t="shared" si="13"/>
        <v>3.9466666666666681</v>
      </c>
      <c r="J54" s="40"/>
      <c r="K54" s="40"/>
      <c r="L54" s="40"/>
      <c r="M54" s="40"/>
    </row>
    <row r="55" spans="1:13" ht="17" thickBot="1" x14ac:dyDescent="0.25">
      <c r="A55" s="11" t="s">
        <v>44</v>
      </c>
      <c r="B55" s="11" t="s">
        <v>106</v>
      </c>
      <c r="C55" s="14">
        <v>28.65</v>
      </c>
      <c r="D55" s="39"/>
      <c r="E55" s="12">
        <f>D50-C55</f>
        <v>4.1300000000000026</v>
      </c>
      <c r="F55" s="13">
        <f t="shared" ref="F55" si="15">2^E55</f>
        <v>17.508699220171859</v>
      </c>
      <c r="G55" s="13">
        <f t="shared" si="11"/>
        <v>1.2425753444859324</v>
      </c>
      <c r="H55" s="12">
        <f t="shared" si="14"/>
        <v>14.090653977538407</v>
      </c>
      <c r="I55" s="12">
        <f t="shared" si="13"/>
        <v>3.8166666666666704</v>
      </c>
      <c r="J55" s="41"/>
      <c r="K55" s="41"/>
      <c r="L55" s="41"/>
      <c r="M55" s="41"/>
    </row>
  </sheetData>
  <mergeCells count="33">
    <mergeCell ref="D20:D25"/>
    <mergeCell ref="D2:D7"/>
    <mergeCell ref="D8:D13"/>
    <mergeCell ref="D14:D19"/>
    <mergeCell ref="J14:J16"/>
    <mergeCell ref="M14:M16"/>
    <mergeCell ref="J17:J19"/>
    <mergeCell ref="K17:K19"/>
    <mergeCell ref="L17:L19"/>
    <mergeCell ref="M17:M19"/>
    <mergeCell ref="K14:K16"/>
    <mergeCell ref="L14:L16"/>
    <mergeCell ref="M32:M34"/>
    <mergeCell ref="J35:J37"/>
    <mergeCell ref="K35:K37"/>
    <mergeCell ref="L35:L37"/>
    <mergeCell ref="M35:M37"/>
    <mergeCell ref="D26:D31"/>
    <mergeCell ref="D32:D37"/>
    <mergeCell ref="J32:J34"/>
    <mergeCell ref="K32:K34"/>
    <mergeCell ref="L32:L34"/>
    <mergeCell ref="D38:D43"/>
    <mergeCell ref="D44:D49"/>
    <mergeCell ref="D50:D55"/>
    <mergeCell ref="J50:J52"/>
    <mergeCell ref="K50:K52"/>
    <mergeCell ref="M50:M52"/>
    <mergeCell ref="J53:J55"/>
    <mergeCell ref="K53:K55"/>
    <mergeCell ref="L53:L55"/>
    <mergeCell ref="M53:M55"/>
    <mergeCell ref="L50:L52"/>
  </mergeCells>
  <pageMargins left="0.7" right="0.7" top="0.75" bottom="0.75" header="0.3" footer="0.3"/>
  <pageSetup scale="54" orientation="landscape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01BF-7858-DD4F-A5D8-A11648ACE669}">
  <sheetPr>
    <pageSetUpPr fitToPage="1"/>
  </sheetPr>
  <dimension ref="A1:M55"/>
  <sheetViews>
    <sheetView topLeftCell="B1" zoomScale="110" zoomScaleNormal="110" workbookViewId="0">
      <pane ySplit="1" topLeftCell="A22" activePane="bottomLeft" state="frozen"/>
      <selection pane="bottomLeft" activeCell="C54" sqref="C54"/>
    </sheetView>
  </sheetViews>
  <sheetFormatPr baseColWidth="10" defaultRowHeight="16" x14ac:dyDescent="0.2"/>
  <cols>
    <col min="2" max="2" width="22.140625" bestFit="1" customWidth="1"/>
    <col min="4" max="4" width="12.7109375" customWidth="1"/>
    <col min="5" max="5" width="12.28515625" customWidth="1"/>
    <col min="6" max="6" width="9.7109375" customWidth="1"/>
    <col min="7" max="7" width="16.7109375" customWidth="1"/>
    <col min="12" max="12" width="12.28515625" customWidth="1"/>
  </cols>
  <sheetData>
    <row r="1" spans="1:13" s="1" customFormat="1" ht="11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13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x14ac:dyDescent="0.2">
      <c r="A2" t="s">
        <v>11</v>
      </c>
      <c r="B2" t="s">
        <v>89</v>
      </c>
      <c r="C2">
        <v>20.52</v>
      </c>
      <c r="D2" s="38">
        <f>AVERAGE(C2:C4)</f>
        <v>20.503333333333334</v>
      </c>
      <c r="E2" s="3">
        <f>D2-C2</f>
        <v>-1.6666666666665719E-2</v>
      </c>
      <c r="F2" s="4">
        <f>2^E2</f>
        <v>0.98851402035289671</v>
      </c>
    </row>
    <row r="3" spans="1:13" x14ac:dyDescent="0.2">
      <c r="A3" s="5" t="s">
        <v>11</v>
      </c>
      <c r="B3" s="5" t="s">
        <v>90</v>
      </c>
      <c r="C3">
        <v>20.48</v>
      </c>
      <c r="D3" s="38"/>
      <c r="E3" s="7">
        <f>D2-C3</f>
        <v>2.3333333333333428E-2</v>
      </c>
      <c r="F3" s="8">
        <f t="shared" ref="F3:F19" si="0">2^E3</f>
        <v>1.016304932168189</v>
      </c>
    </row>
    <row r="4" spans="1:13" x14ac:dyDescent="0.2">
      <c r="A4" s="6" t="s">
        <v>11</v>
      </c>
      <c r="B4" s="6" t="s">
        <v>91</v>
      </c>
      <c r="C4">
        <v>20.51</v>
      </c>
      <c r="D4" s="38"/>
      <c r="E4" s="9">
        <f>D2-C4</f>
        <v>-6.6666666666677088E-3</v>
      </c>
      <c r="F4" s="10">
        <f t="shared" si="0"/>
        <v>0.9953896791032284</v>
      </c>
    </row>
    <row r="5" spans="1:13" x14ac:dyDescent="0.2">
      <c r="A5" t="s">
        <v>11</v>
      </c>
      <c r="B5" t="s">
        <v>92</v>
      </c>
      <c r="C5">
        <v>20.16</v>
      </c>
      <c r="D5" s="38"/>
      <c r="E5" s="3">
        <f>D2-C5</f>
        <v>0.34333333333333371</v>
      </c>
      <c r="F5" s="4">
        <f t="shared" si="0"/>
        <v>1.2686844938249311</v>
      </c>
    </row>
    <row r="6" spans="1:13" x14ac:dyDescent="0.2">
      <c r="A6" s="5" t="s">
        <v>11</v>
      </c>
      <c r="B6" s="5" t="s">
        <v>93</v>
      </c>
      <c r="C6">
        <v>20.09</v>
      </c>
      <c r="D6" s="38"/>
      <c r="E6" s="7">
        <f>D2-C6</f>
        <v>0.413333333333334</v>
      </c>
      <c r="F6" s="8">
        <f t="shared" si="0"/>
        <v>1.3317592794219166</v>
      </c>
    </row>
    <row r="7" spans="1:13" x14ac:dyDescent="0.2">
      <c r="A7" s="6" t="s">
        <v>11</v>
      </c>
      <c r="B7" s="6" t="s">
        <v>94</v>
      </c>
      <c r="C7">
        <v>20.21</v>
      </c>
      <c r="D7" s="38"/>
      <c r="E7" s="9">
        <f>D2-C7</f>
        <v>0.293333333333333</v>
      </c>
      <c r="F7" s="10">
        <f t="shared" si="0"/>
        <v>1.2254684425291291</v>
      </c>
    </row>
    <row r="8" spans="1:13" x14ac:dyDescent="0.2">
      <c r="A8" t="s">
        <v>12</v>
      </c>
      <c r="B8" t="s">
        <v>89</v>
      </c>
      <c r="C8">
        <v>22.19</v>
      </c>
      <c r="D8" s="38">
        <f>AVERAGE(C8:C10)</f>
        <v>22.22</v>
      </c>
      <c r="E8" s="3">
        <f>D8-C8</f>
        <v>2.9999999999997584E-2</v>
      </c>
      <c r="F8" s="4">
        <f t="shared" si="0"/>
        <v>1.0210121257071916</v>
      </c>
    </row>
    <row r="9" spans="1:13" x14ac:dyDescent="0.2">
      <c r="A9" s="5" t="s">
        <v>12</v>
      </c>
      <c r="B9" s="5" t="s">
        <v>90</v>
      </c>
      <c r="C9">
        <v>22.18</v>
      </c>
      <c r="D9" s="38"/>
      <c r="E9" s="7">
        <f>D8-C9</f>
        <v>3.9999999999999147E-2</v>
      </c>
      <c r="F9" s="8">
        <f t="shared" si="0"/>
        <v>1.0281138266560659</v>
      </c>
    </row>
    <row r="10" spans="1:13" x14ac:dyDescent="0.2">
      <c r="A10" s="6" t="s">
        <v>12</v>
      </c>
      <c r="B10" s="6" t="s">
        <v>91</v>
      </c>
      <c r="C10">
        <v>22.29</v>
      </c>
      <c r="D10" s="38"/>
      <c r="E10" s="9">
        <f>D8-C10</f>
        <v>-7.0000000000000284E-2</v>
      </c>
      <c r="F10" s="10">
        <f t="shared" si="0"/>
        <v>0.95263799804393712</v>
      </c>
    </row>
    <row r="11" spans="1:13" x14ac:dyDescent="0.2">
      <c r="A11" t="s">
        <v>12</v>
      </c>
      <c r="B11" t="s">
        <v>92</v>
      </c>
      <c r="C11">
        <v>21.87</v>
      </c>
      <c r="D11" s="38"/>
      <c r="E11" s="3">
        <f>D8-C11</f>
        <v>0.34999999999999787</v>
      </c>
      <c r="F11" s="4">
        <f t="shared" si="0"/>
        <v>1.2745606273192602</v>
      </c>
    </row>
    <row r="12" spans="1:13" x14ac:dyDescent="0.2">
      <c r="A12" s="5" t="s">
        <v>12</v>
      </c>
      <c r="B12" s="5" t="s">
        <v>93</v>
      </c>
      <c r="C12">
        <v>21.87</v>
      </c>
      <c r="D12" s="38"/>
      <c r="E12" s="7">
        <f>D8-C12</f>
        <v>0.34999999999999787</v>
      </c>
      <c r="F12" s="8">
        <f t="shared" si="0"/>
        <v>1.2745606273192602</v>
      </c>
    </row>
    <row r="13" spans="1:13" x14ac:dyDescent="0.2">
      <c r="A13" s="6" t="s">
        <v>12</v>
      </c>
      <c r="B13" s="6" t="s">
        <v>94</v>
      </c>
      <c r="C13">
        <v>22.4</v>
      </c>
      <c r="D13" s="38"/>
      <c r="E13" s="9">
        <f>D8-C13</f>
        <v>-0.17999999999999972</v>
      </c>
      <c r="F13" s="10">
        <f t="shared" si="0"/>
        <v>0.88270299629065507</v>
      </c>
    </row>
    <row r="14" spans="1:13" x14ac:dyDescent="0.2">
      <c r="A14" t="s">
        <v>45</v>
      </c>
      <c r="B14" t="s">
        <v>89</v>
      </c>
      <c r="C14">
        <v>25.04</v>
      </c>
      <c r="D14" s="38">
        <f>AVERAGE(C14:C15)</f>
        <v>25.105</v>
      </c>
      <c r="E14" s="3">
        <f>D14-C14</f>
        <v>6.5000000000001279E-2</v>
      </c>
      <c r="F14" s="4">
        <f t="shared" si="0"/>
        <v>1.0460849397925303</v>
      </c>
      <c r="G14" s="4">
        <f t="shared" ref="G14:G19" si="1">GEOMEAN(F2,F8)</f>
        <v>1.0046316744020531</v>
      </c>
      <c r="H14" s="3">
        <f t="shared" ref="H14:H19" si="2">F14/G14</f>
        <v>1.041262152534808</v>
      </c>
      <c r="I14" s="3">
        <f t="shared" ref="I14:I19" si="3">ABS(LOG(H14,2))</f>
        <v>5.8333333333335631E-2</v>
      </c>
      <c r="J14" s="40">
        <f>GEOMEAN(H14,H15,H16)</f>
        <v>0.86753868715206872</v>
      </c>
      <c r="K14" s="40">
        <f>AVERAGE(I14:I16)</f>
        <v>0.24388888888888918</v>
      </c>
      <c r="L14" s="40">
        <f>STDEV(I14:I16)</f>
        <v>0.28883065652410717</v>
      </c>
      <c r="M14" s="40">
        <f>L14/SQRT(3)</f>
        <v>0.16675645729440963</v>
      </c>
    </row>
    <row r="15" spans="1:13" x14ac:dyDescent="0.2">
      <c r="A15" s="5" t="s">
        <v>45</v>
      </c>
      <c r="B15" s="5" t="s">
        <v>90</v>
      </c>
      <c r="C15">
        <v>25.17</v>
      </c>
      <c r="D15" s="38"/>
      <c r="E15" s="7">
        <f>D14-C15</f>
        <v>-6.5000000000001279E-2</v>
      </c>
      <c r="F15" s="8">
        <f t="shared" si="0"/>
        <v>0.95594531759374124</v>
      </c>
      <c r="G15" s="8">
        <f t="shared" si="1"/>
        <v>1.0221923267472077</v>
      </c>
      <c r="H15" s="7">
        <f>F15/G15</f>
        <v>0.93519124785031804</v>
      </c>
      <c r="I15" s="7">
        <f t="shared" si="3"/>
        <v>9.6666666666667747E-2</v>
      </c>
      <c r="J15" s="40"/>
      <c r="K15" s="40"/>
      <c r="L15" s="40"/>
      <c r="M15" s="40"/>
    </row>
    <row r="16" spans="1:13" x14ac:dyDescent="0.2">
      <c r="A16" s="6" t="s">
        <v>45</v>
      </c>
      <c r="B16" s="6" t="s">
        <v>91</v>
      </c>
      <c r="C16">
        <v>25.72</v>
      </c>
      <c r="D16" s="38"/>
      <c r="E16" s="9">
        <f>D14-C16</f>
        <v>-0.61499999999999844</v>
      </c>
      <c r="F16" s="10">
        <f t="shared" si="0"/>
        <v>0.65292989354445963</v>
      </c>
      <c r="G16" s="10">
        <f t="shared" si="1"/>
        <v>0.97377925176833402</v>
      </c>
      <c r="H16" s="9">
        <f t="shared" si="2"/>
        <v>0.67051119887671862</v>
      </c>
      <c r="I16" s="9">
        <f t="shared" si="3"/>
        <v>0.57666666666666422</v>
      </c>
      <c r="J16" s="40"/>
      <c r="K16" s="40"/>
      <c r="L16" s="40"/>
      <c r="M16" s="40"/>
    </row>
    <row r="17" spans="1:13" x14ac:dyDescent="0.2">
      <c r="A17" t="s">
        <v>45</v>
      </c>
      <c r="B17" t="s">
        <v>92</v>
      </c>
      <c r="C17">
        <v>23.21</v>
      </c>
      <c r="D17" s="38"/>
      <c r="E17" s="3">
        <f>D14-C17</f>
        <v>1.8949999999999996</v>
      </c>
      <c r="F17" s="4">
        <f t="shared" si="0"/>
        <v>3.719219770452646</v>
      </c>
      <c r="G17" s="4">
        <f t="shared" si="1"/>
        <v>1.2716191663858021</v>
      </c>
      <c r="H17" s="3">
        <f t="shared" si="2"/>
        <v>2.9247905888548518</v>
      </c>
      <c r="I17" s="3">
        <f t="shared" si="3"/>
        <v>1.5483333333333338</v>
      </c>
      <c r="J17" s="40">
        <f>GEOMEAN(H17,H18,H19)</f>
        <v>2.975915027812869</v>
      </c>
      <c r="K17" s="40">
        <f>AVERAGE(H17:H19)</f>
        <v>2.9774629854776387</v>
      </c>
      <c r="L17" s="40">
        <f>STDEV(I17:I19)</f>
        <v>5.6789083458002855E-2</v>
      </c>
      <c r="M17" s="40">
        <f>L17/SQRT(3)</f>
        <v>3.2787192621510072E-2</v>
      </c>
    </row>
    <row r="18" spans="1:13" x14ac:dyDescent="0.2">
      <c r="A18" s="5" t="s">
        <v>45</v>
      </c>
      <c r="B18" s="5" t="s">
        <v>93</v>
      </c>
      <c r="C18">
        <v>23.19</v>
      </c>
      <c r="D18" s="38"/>
      <c r="E18" s="7">
        <f>D14-C18</f>
        <v>1.9149999999999991</v>
      </c>
      <c r="F18" s="8">
        <f>2^E18</f>
        <v>3.7711381436729559</v>
      </c>
      <c r="G18" s="8">
        <f t="shared" si="1"/>
        <v>1.3028460932198569</v>
      </c>
      <c r="H18" s="7">
        <f t="shared" si="2"/>
        <v>2.8945384748807559</v>
      </c>
      <c r="I18" s="7">
        <f t="shared" si="3"/>
        <v>1.5333333333333332</v>
      </c>
      <c r="J18" s="40"/>
      <c r="K18" s="40"/>
      <c r="L18" s="40"/>
      <c r="M18" s="40"/>
    </row>
    <row r="19" spans="1:13" ht="17" thickBot="1" x14ac:dyDescent="0.25">
      <c r="A19" s="11" t="s">
        <v>45</v>
      </c>
      <c r="B19" s="11" t="s">
        <v>94</v>
      </c>
      <c r="C19" s="14">
        <v>23.41</v>
      </c>
      <c r="D19" s="39"/>
      <c r="E19" s="12">
        <f>D14-C19</f>
        <v>1.6950000000000003</v>
      </c>
      <c r="F19" s="13">
        <f t="shared" si="0"/>
        <v>3.2377688661896347</v>
      </c>
      <c r="G19" s="13">
        <f t="shared" si="1"/>
        <v>1.0400599338884777</v>
      </c>
      <c r="H19" s="12">
        <f t="shared" si="2"/>
        <v>3.1130598926973088</v>
      </c>
      <c r="I19" s="12">
        <f t="shared" si="3"/>
        <v>1.6383333333333336</v>
      </c>
      <c r="J19" s="41"/>
      <c r="K19" s="41"/>
      <c r="L19" s="41"/>
      <c r="M19" s="41"/>
    </row>
    <row r="20" spans="1:13" x14ac:dyDescent="0.2">
      <c r="A20" t="s">
        <v>11</v>
      </c>
      <c r="B20" t="s">
        <v>95</v>
      </c>
      <c r="C20">
        <v>20.440000000000001</v>
      </c>
      <c r="D20" s="38">
        <f>AVERAGE(C20:C22)</f>
        <v>20.543333333333333</v>
      </c>
      <c r="E20" s="3">
        <f>D20-C20</f>
        <v>0.10333333333333172</v>
      </c>
      <c r="F20" s="4">
        <f>2^E20</f>
        <v>1.0742526480132844</v>
      </c>
    </row>
    <row r="21" spans="1:13" x14ac:dyDescent="0.2">
      <c r="A21" s="5" t="s">
        <v>11</v>
      </c>
      <c r="B21" s="5" t="s">
        <v>96</v>
      </c>
      <c r="C21">
        <v>20.61</v>
      </c>
      <c r="D21" s="38"/>
      <c r="E21" s="7">
        <f>D20-C21</f>
        <v>-6.666666666666643E-2</v>
      </c>
      <c r="F21" s="8">
        <f t="shared" ref="F21:F35" si="4">2^E21</f>
        <v>0.95484160391041673</v>
      </c>
    </row>
    <row r="22" spans="1:13" x14ac:dyDescent="0.2">
      <c r="A22" s="6" t="s">
        <v>11</v>
      </c>
      <c r="B22" s="6" t="s">
        <v>97</v>
      </c>
      <c r="C22">
        <v>20.58</v>
      </c>
      <c r="D22" s="38"/>
      <c r="E22" s="9">
        <f>D20-C22</f>
        <v>-3.6666666666665293E-2</v>
      </c>
      <c r="F22" s="10">
        <f t="shared" si="4"/>
        <v>0.97490485572224106</v>
      </c>
    </row>
    <row r="23" spans="1:13" x14ac:dyDescent="0.2">
      <c r="A23" t="s">
        <v>11</v>
      </c>
      <c r="B23" t="s">
        <v>98</v>
      </c>
      <c r="C23">
        <v>20.46</v>
      </c>
      <c r="D23" s="38"/>
      <c r="E23" s="3">
        <f>D20-C23</f>
        <v>8.3333333333332149E-2</v>
      </c>
      <c r="F23" s="4">
        <f t="shared" si="4"/>
        <v>1.0594630943592944</v>
      </c>
    </row>
    <row r="24" spans="1:13" x14ac:dyDescent="0.2">
      <c r="A24" s="5" t="s">
        <v>11</v>
      </c>
      <c r="B24" s="5" t="s">
        <v>99</v>
      </c>
      <c r="C24">
        <v>20.440000000000001</v>
      </c>
      <c r="D24" s="38"/>
      <c r="E24" s="7">
        <f>D20-C24</f>
        <v>0.10333333333333172</v>
      </c>
      <c r="F24" s="8">
        <f t="shared" si="4"/>
        <v>1.0742526480132844</v>
      </c>
    </row>
    <row r="25" spans="1:13" x14ac:dyDescent="0.2">
      <c r="A25" s="6" t="s">
        <v>11</v>
      </c>
      <c r="B25" s="6" t="s">
        <v>100</v>
      </c>
      <c r="C25">
        <v>20.47</v>
      </c>
      <c r="D25" s="38"/>
      <c r="E25" s="9">
        <f>D20-C25</f>
        <v>7.3333333333334139E-2</v>
      </c>
      <c r="F25" s="10">
        <f t="shared" si="4"/>
        <v>1.052144848200717</v>
      </c>
    </row>
    <row r="26" spans="1:13" x14ac:dyDescent="0.2">
      <c r="A26" t="s">
        <v>12</v>
      </c>
      <c r="B26" t="s">
        <v>95</v>
      </c>
      <c r="C26">
        <v>22.15</v>
      </c>
      <c r="D26" s="38">
        <f>AVERAGE(C26:C28)</f>
        <v>22.13</v>
      </c>
      <c r="E26" s="3">
        <f>D26-C26</f>
        <v>-1.9999999999999574E-2</v>
      </c>
      <c r="F26" s="4">
        <f t="shared" si="4"/>
        <v>0.98623270449335942</v>
      </c>
    </row>
    <row r="27" spans="1:13" x14ac:dyDescent="0.2">
      <c r="A27" s="5" t="s">
        <v>12</v>
      </c>
      <c r="B27" s="5" t="s">
        <v>96</v>
      </c>
      <c r="C27">
        <v>22.24</v>
      </c>
      <c r="D27" s="38"/>
      <c r="E27" s="7">
        <f>D26-C27</f>
        <v>-0.10999999999999943</v>
      </c>
      <c r="F27" s="8">
        <f t="shared" si="4"/>
        <v>0.92658806189037124</v>
      </c>
    </row>
    <row r="28" spans="1:13" x14ac:dyDescent="0.2">
      <c r="A28" s="6" t="s">
        <v>12</v>
      </c>
      <c r="B28" s="6" t="s">
        <v>97</v>
      </c>
      <c r="C28">
        <v>22</v>
      </c>
      <c r="D28" s="38"/>
      <c r="E28" s="9">
        <f>D26-C28</f>
        <v>0.12999999999999901</v>
      </c>
      <c r="F28" s="10">
        <f t="shared" si="4"/>
        <v>1.0942937012607388</v>
      </c>
    </row>
    <row r="29" spans="1:13" x14ac:dyDescent="0.2">
      <c r="A29" t="s">
        <v>12</v>
      </c>
      <c r="B29" t="s">
        <v>98</v>
      </c>
      <c r="C29">
        <v>23.18</v>
      </c>
      <c r="D29" s="38"/>
      <c r="E29" s="3">
        <f>D26-C29</f>
        <v>-1.0500000000000007</v>
      </c>
      <c r="F29" s="4">
        <f t="shared" si="4"/>
        <v>0.48296816446242252</v>
      </c>
    </row>
    <row r="30" spans="1:13" x14ac:dyDescent="0.2">
      <c r="A30" s="5" t="s">
        <v>12</v>
      </c>
      <c r="B30" s="5" t="s">
        <v>99</v>
      </c>
      <c r="C30">
        <v>23.13</v>
      </c>
      <c r="D30" s="38"/>
      <c r="E30" s="7">
        <f>D26-C30</f>
        <v>-1</v>
      </c>
      <c r="F30" s="8">
        <f t="shared" si="4"/>
        <v>0.5</v>
      </c>
    </row>
    <row r="31" spans="1:13" x14ac:dyDescent="0.2">
      <c r="A31" s="6" t="s">
        <v>12</v>
      </c>
      <c r="B31" s="6" t="s">
        <v>100</v>
      </c>
      <c r="C31">
        <v>22.91</v>
      </c>
      <c r="D31" s="38"/>
      <c r="E31" s="9">
        <f>D26-C31</f>
        <v>-0.78000000000000114</v>
      </c>
      <c r="F31" s="10">
        <f t="shared" si="4"/>
        <v>0.58236679323422746</v>
      </c>
    </row>
    <row r="32" spans="1:13" x14ac:dyDescent="0.2">
      <c r="A32" t="s">
        <v>45</v>
      </c>
      <c r="B32" t="s">
        <v>95</v>
      </c>
      <c r="C32">
        <v>25.72</v>
      </c>
      <c r="D32" s="38">
        <f>AVERAGE(C32:C33)</f>
        <v>25.774999999999999</v>
      </c>
      <c r="E32" s="3">
        <f>D32-C32</f>
        <v>5.4999999999999716E-2</v>
      </c>
      <c r="F32" s="4">
        <f t="shared" si="4"/>
        <v>1.0388591032976642</v>
      </c>
      <c r="G32" s="4">
        <f t="shared" ref="G32:G37" si="5">GEOMEAN(F20,F26)</f>
        <v>1.0293022366434916</v>
      </c>
      <c r="H32" s="3">
        <f t="shared" ref="H32" si="6">F32/G32</f>
        <v>1.0092848012118745</v>
      </c>
      <c r="I32" s="3">
        <f t="shared" ref="I32:I37" si="7">ABS(LOG(H32,2))</f>
        <v>1.3333333333333756E-2</v>
      </c>
      <c r="J32" s="40">
        <f>GEOMEAN(H32,H33,H34)</f>
        <v>1.0127887842161454</v>
      </c>
      <c r="K32" s="40">
        <f>AVERAGE(I32:I34)</f>
        <v>1.8333333333333299E-2</v>
      </c>
      <c r="L32" s="40">
        <f>STDEV(I32:I34)</f>
        <v>1.3228756555322872E-2</v>
      </c>
      <c r="M32" s="40">
        <f>L32/SQRT(3)</f>
        <v>7.6376261582596873E-3</v>
      </c>
    </row>
    <row r="33" spans="1:13" x14ac:dyDescent="0.2">
      <c r="A33" s="5" t="s">
        <v>45</v>
      </c>
      <c r="B33" s="5" t="s">
        <v>96</v>
      </c>
      <c r="C33">
        <v>25.83</v>
      </c>
      <c r="D33" s="38"/>
      <c r="E33" s="7">
        <f>D32-C33</f>
        <v>-5.4999999999999716E-2</v>
      </c>
      <c r="F33" s="8">
        <f t="shared" si="4"/>
        <v>0.96259444310175146</v>
      </c>
      <c r="G33" s="8">
        <f t="shared" si="5"/>
        <v>0.94060875563628821</v>
      </c>
      <c r="H33" s="7">
        <f>F33/G33</f>
        <v>1.0233738919967748</v>
      </c>
      <c r="I33" s="7">
        <f t="shared" si="7"/>
        <v>3.3333333333333118E-2</v>
      </c>
      <c r="J33" s="40"/>
      <c r="K33" s="40"/>
      <c r="L33" s="40"/>
      <c r="M33" s="40"/>
    </row>
    <row r="34" spans="1:13" x14ac:dyDescent="0.2">
      <c r="A34" s="6" t="s">
        <v>45</v>
      </c>
      <c r="B34" s="6" t="s">
        <v>97</v>
      </c>
      <c r="C34">
        <v>25.72</v>
      </c>
      <c r="D34" s="38"/>
      <c r="E34" s="9">
        <f>D32-C34</f>
        <v>5.4999999999999716E-2</v>
      </c>
      <c r="F34" s="10">
        <f t="shared" si="4"/>
        <v>1.0388591032976642</v>
      </c>
      <c r="G34" s="10">
        <f t="shared" si="5"/>
        <v>1.032875715149387</v>
      </c>
      <c r="H34" s="9">
        <f t="shared" ref="H34:H37" si="8">F34/G34</f>
        <v>1.0057929410678532</v>
      </c>
      <c r="I34" s="9">
        <f t="shared" si="7"/>
        <v>8.3333333333330296E-3</v>
      </c>
      <c r="J34" s="40"/>
      <c r="K34" s="40"/>
      <c r="L34" s="40"/>
      <c r="M34" s="40"/>
    </row>
    <row r="35" spans="1:13" x14ac:dyDescent="0.2">
      <c r="A35" t="s">
        <v>45</v>
      </c>
      <c r="B35" t="s">
        <v>98</v>
      </c>
      <c r="C35">
        <v>24.59</v>
      </c>
      <c r="D35" s="38"/>
      <c r="E35" s="3">
        <f>D32-C35</f>
        <v>1.1849999999999987</v>
      </c>
      <c r="F35" s="4">
        <f t="shared" si="4"/>
        <v>2.2736339464720259</v>
      </c>
      <c r="G35" s="4">
        <f t="shared" si="5"/>
        <v>0.7153229662176287</v>
      </c>
      <c r="H35" s="3">
        <f t="shared" si="8"/>
        <v>3.1784718984966842</v>
      </c>
      <c r="I35" s="3">
        <f t="shared" si="7"/>
        <v>1.668333333333333</v>
      </c>
      <c r="J35" s="40">
        <f>GEOMEAN(H35,H36,H37)</f>
        <v>3.4501681279687602</v>
      </c>
      <c r="K35" s="40">
        <f>AVERAGE(H35:H37)</f>
        <v>3.455897709082814</v>
      </c>
      <c r="L35" s="40">
        <f>STDEV(I35:I37)</f>
        <v>0.10251016209787824</v>
      </c>
      <c r="M35" s="40">
        <f>L35/SQRT(3)</f>
        <v>5.9184269681882173E-2</v>
      </c>
    </row>
    <row r="36" spans="1:13" x14ac:dyDescent="0.2">
      <c r="A36" s="5" t="s">
        <v>45</v>
      </c>
      <c r="B36" s="5" t="s">
        <v>99</v>
      </c>
      <c r="C36">
        <v>24.38</v>
      </c>
      <c r="D36" s="38"/>
      <c r="E36" s="7">
        <f>D32-C36</f>
        <v>1.3949999999999996</v>
      </c>
      <c r="F36" s="8">
        <f>2^E36</f>
        <v>2.6298855204101406</v>
      </c>
      <c r="G36" s="8">
        <f t="shared" si="5"/>
        <v>0.73288902571033365</v>
      </c>
      <c r="H36" s="7">
        <f t="shared" si="8"/>
        <v>3.5883816350793252</v>
      </c>
      <c r="I36" s="7">
        <f t="shared" si="7"/>
        <v>1.8433333333333339</v>
      </c>
      <c r="J36" s="40"/>
      <c r="K36" s="40"/>
      <c r="L36" s="40"/>
      <c r="M36" s="40"/>
    </row>
    <row r="37" spans="1:13" ht="17" thickBot="1" x14ac:dyDescent="0.25">
      <c r="A37" s="11" t="s">
        <v>45</v>
      </c>
      <c r="B37" s="11" t="s">
        <v>100</v>
      </c>
      <c r="C37" s="14">
        <v>24.28</v>
      </c>
      <c r="D37" s="39"/>
      <c r="E37" s="12">
        <f>D32-C37</f>
        <v>1.4949999999999974</v>
      </c>
      <c r="F37" s="13">
        <f t="shared" ref="F37" si="9">2^E37</f>
        <v>2.8186415102840336</v>
      </c>
      <c r="G37" s="13">
        <f t="shared" si="5"/>
        <v>0.78277341629910024</v>
      </c>
      <c r="H37" s="12">
        <f t="shared" si="8"/>
        <v>3.6008395936724322</v>
      </c>
      <c r="I37" s="12">
        <f t="shared" si="7"/>
        <v>1.8483333333333312</v>
      </c>
      <c r="J37" s="41"/>
      <c r="K37" s="41"/>
      <c r="L37" s="41"/>
      <c r="M37" s="41"/>
    </row>
    <row r="38" spans="1:13" x14ac:dyDescent="0.2">
      <c r="A38" t="s">
        <v>11</v>
      </c>
      <c r="B38" t="s">
        <v>101</v>
      </c>
      <c r="C38">
        <v>20.5</v>
      </c>
      <c r="D38" s="38">
        <f>AVERAGE(C38:C40)</f>
        <v>20.553333333333331</v>
      </c>
      <c r="E38" s="3">
        <f>D38-C38</f>
        <v>5.3333333333331012E-2</v>
      </c>
      <c r="F38" s="4">
        <f>2^E38</f>
        <v>1.0376596591597458</v>
      </c>
    </row>
    <row r="39" spans="1:13" x14ac:dyDescent="0.2">
      <c r="A39" s="5" t="s">
        <v>11</v>
      </c>
      <c r="B39" s="5" t="s">
        <v>102</v>
      </c>
      <c r="C39">
        <v>20.63</v>
      </c>
      <c r="D39" s="38"/>
      <c r="E39" s="7">
        <f>D38-C39</f>
        <v>-7.6666666666667993E-2</v>
      </c>
      <c r="F39" s="8">
        <f t="shared" ref="F39:F53" si="10">2^E39</f>
        <v>0.94824603117449646</v>
      </c>
    </row>
    <row r="40" spans="1:13" x14ac:dyDescent="0.2">
      <c r="A40" s="6" t="s">
        <v>11</v>
      </c>
      <c r="B40" s="6" t="s">
        <v>103</v>
      </c>
      <c r="C40">
        <v>20.53</v>
      </c>
      <c r="D40" s="38"/>
      <c r="E40" s="9">
        <f>D38-C40</f>
        <v>2.3333333333329875E-2</v>
      </c>
      <c r="F40" s="10">
        <f t="shared" si="10"/>
        <v>1.0163049321681865</v>
      </c>
    </row>
    <row r="41" spans="1:13" x14ac:dyDescent="0.2">
      <c r="A41" t="s">
        <v>11</v>
      </c>
      <c r="B41" t="s">
        <v>104</v>
      </c>
      <c r="C41">
        <v>20.12</v>
      </c>
      <c r="D41" s="38"/>
      <c r="E41" s="3">
        <f>D38-C41</f>
        <v>0.43333333333333002</v>
      </c>
      <c r="F41" s="4">
        <f t="shared" si="10"/>
        <v>1.3503499461681869</v>
      </c>
    </row>
    <row r="42" spans="1:13" x14ac:dyDescent="0.2">
      <c r="A42" s="5" t="s">
        <v>11</v>
      </c>
      <c r="B42" s="5" t="s">
        <v>105</v>
      </c>
      <c r="C42">
        <v>20.09</v>
      </c>
      <c r="D42" s="38"/>
      <c r="E42" s="7">
        <f>D38-C42</f>
        <v>0.46333333333333115</v>
      </c>
      <c r="F42" s="8">
        <f t="shared" si="10"/>
        <v>1.3787236689857756</v>
      </c>
    </row>
    <row r="43" spans="1:13" x14ac:dyDescent="0.2">
      <c r="A43" s="6" t="s">
        <v>11</v>
      </c>
      <c r="B43" s="6" t="s">
        <v>106</v>
      </c>
      <c r="C43">
        <v>20.14</v>
      </c>
      <c r="D43" s="38"/>
      <c r="E43" s="9">
        <f>D38-C43</f>
        <v>0.41333333333333044</v>
      </c>
      <c r="F43" s="10">
        <f t="shared" si="10"/>
        <v>1.3317592794219133</v>
      </c>
    </row>
    <row r="44" spans="1:13" x14ac:dyDescent="0.2">
      <c r="A44" t="s">
        <v>12</v>
      </c>
      <c r="B44" t="s">
        <v>101</v>
      </c>
      <c r="C44">
        <v>22.22</v>
      </c>
      <c r="D44" s="38">
        <f>AVERAGE(C44:C46)</f>
        <v>22.216666666666669</v>
      </c>
      <c r="E44" s="3">
        <f>D44-C44</f>
        <v>-3.3333333333303017E-3</v>
      </c>
      <c r="F44" s="4">
        <f t="shared" si="10"/>
        <v>0.99769217652702535</v>
      </c>
    </row>
    <row r="45" spans="1:13" x14ac:dyDescent="0.2">
      <c r="A45" s="5" t="s">
        <v>12</v>
      </c>
      <c r="B45" s="5" t="s">
        <v>102</v>
      </c>
      <c r="C45">
        <v>22.12</v>
      </c>
      <c r="D45" s="38"/>
      <c r="E45" s="7">
        <f>D44-C45</f>
        <v>9.6666666666667567E-2</v>
      </c>
      <c r="F45" s="8">
        <f t="shared" si="10"/>
        <v>1.0692999985817391</v>
      </c>
    </row>
    <row r="46" spans="1:13" x14ac:dyDescent="0.2">
      <c r="A46" s="6" t="s">
        <v>12</v>
      </c>
      <c r="B46" s="6" t="s">
        <v>103</v>
      </c>
      <c r="C46">
        <v>22.31</v>
      </c>
      <c r="D46" s="38"/>
      <c r="E46" s="9">
        <f>D44-C46</f>
        <v>-9.333333333333016E-2</v>
      </c>
      <c r="F46" s="10">
        <f t="shared" si="10"/>
        <v>0.93735449655998215</v>
      </c>
    </row>
    <row r="47" spans="1:13" x14ac:dyDescent="0.2">
      <c r="A47" t="s">
        <v>12</v>
      </c>
      <c r="B47" t="s">
        <v>104</v>
      </c>
      <c r="C47">
        <v>22.14</v>
      </c>
      <c r="D47" s="38"/>
      <c r="E47" s="3">
        <f>D44-C47</f>
        <v>7.6666666666667993E-2</v>
      </c>
      <c r="F47" s="4">
        <f t="shared" si="10"/>
        <v>1.054578629516014</v>
      </c>
    </row>
    <row r="48" spans="1:13" x14ac:dyDescent="0.2">
      <c r="A48" s="5" t="s">
        <v>12</v>
      </c>
      <c r="B48" s="5" t="s">
        <v>105</v>
      </c>
      <c r="C48">
        <v>22.08</v>
      </c>
      <c r="D48" s="38"/>
      <c r="E48" s="7">
        <f>D44-C48</f>
        <v>0.13666666666667027</v>
      </c>
      <c r="F48" s="8">
        <f t="shared" si="10"/>
        <v>1.0993621133852003</v>
      </c>
    </row>
    <row r="49" spans="1:13" x14ac:dyDescent="0.2">
      <c r="A49" s="6" t="s">
        <v>12</v>
      </c>
      <c r="B49" s="6" t="s">
        <v>106</v>
      </c>
      <c r="C49">
        <v>22</v>
      </c>
      <c r="D49" s="38"/>
      <c r="E49" s="9">
        <f>D44-C49</f>
        <v>0.21666666666666856</v>
      </c>
      <c r="F49" s="10">
        <f t="shared" si="10"/>
        <v>1.1620455869578412</v>
      </c>
    </row>
    <row r="50" spans="1:13" x14ac:dyDescent="0.2">
      <c r="A50" t="s">
        <v>45</v>
      </c>
      <c r="B50" t="s">
        <v>101</v>
      </c>
      <c r="C50">
        <v>25.29</v>
      </c>
      <c r="D50" s="38">
        <f>AVERAGE(C50:C51)</f>
        <v>25.36</v>
      </c>
      <c r="E50" s="3">
        <f>D50-C50</f>
        <v>7.0000000000000284E-2</v>
      </c>
      <c r="F50" s="4">
        <f t="shared" si="10"/>
        <v>1.0497166836230676</v>
      </c>
      <c r="G50" s="4">
        <f t="shared" ref="G50:G55" si="11">GEOMEAN(F38,F44)</f>
        <v>1.0174796921026867</v>
      </c>
      <c r="H50" s="3">
        <f t="shared" ref="H50" si="12">F50/G50</f>
        <v>1.0316831793013588</v>
      </c>
      <c r="I50" s="3">
        <f t="shared" ref="I50:I55" si="13">ABS(LOG(H50,2))</f>
        <v>4.4999999999999811E-2</v>
      </c>
      <c r="J50" s="40">
        <f>GEOMEAN(H50,H51,H52)</f>
        <v>0.94605764672559534</v>
      </c>
      <c r="K50" s="40">
        <f>AVERAGE(I50:I52)</f>
        <v>0.11000000000000067</v>
      </c>
      <c r="L50" s="40">
        <f>STDEV(I50:I52)</f>
        <v>8.411301920630479E-2</v>
      </c>
      <c r="M50" s="40">
        <f>L50/SQRT(3)</f>
        <v>4.8562674281112238E-2</v>
      </c>
    </row>
    <row r="51" spans="1:13" x14ac:dyDescent="0.2">
      <c r="A51" s="5" t="s">
        <v>45</v>
      </c>
      <c r="B51" s="5" t="s">
        <v>102</v>
      </c>
      <c r="C51">
        <v>25.43</v>
      </c>
      <c r="D51" s="38"/>
      <c r="E51" s="7">
        <f>D50-C51</f>
        <v>-7.0000000000000284E-2</v>
      </c>
      <c r="F51" s="8">
        <f t="shared" si="10"/>
        <v>0.95263799804393712</v>
      </c>
      <c r="G51" s="8">
        <f t="shared" si="11"/>
        <v>1.0069555500567187</v>
      </c>
      <c r="H51" s="7">
        <f>F51/G51</f>
        <v>0.94605764672559578</v>
      </c>
      <c r="I51" s="7">
        <f t="shared" si="13"/>
        <v>8.0000000000000196E-2</v>
      </c>
      <c r="J51" s="40"/>
      <c r="K51" s="40"/>
      <c r="L51" s="40"/>
      <c r="M51" s="40"/>
    </row>
    <row r="52" spans="1:13" x14ac:dyDescent="0.2">
      <c r="A52" s="6" t="s">
        <v>45</v>
      </c>
      <c r="B52" s="6" t="s">
        <v>103</v>
      </c>
      <c r="C52">
        <v>25.6</v>
      </c>
      <c r="D52" s="38"/>
      <c r="E52" s="9">
        <f>D50-C52</f>
        <v>-0.24000000000000199</v>
      </c>
      <c r="F52" s="10">
        <f t="shared" si="10"/>
        <v>0.84674531236252593</v>
      </c>
      <c r="G52" s="10">
        <f t="shared" si="11"/>
        <v>0.97603176077622456</v>
      </c>
      <c r="H52" s="9">
        <f t="shared" ref="H52:H55" si="14">F52/G52</f>
        <v>0.86753868715206672</v>
      </c>
      <c r="I52" s="9">
        <f t="shared" si="13"/>
        <v>0.20500000000000201</v>
      </c>
      <c r="J52" s="40"/>
      <c r="K52" s="40"/>
      <c r="L52" s="40"/>
      <c r="M52" s="40"/>
    </row>
    <row r="53" spans="1:13" x14ac:dyDescent="0.2">
      <c r="A53" t="s">
        <v>45</v>
      </c>
      <c r="B53" t="s">
        <v>104</v>
      </c>
      <c r="C53">
        <v>23.56</v>
      </c>
      <c r="D53" s="38"/>
      <c r="E53" s="3">
        <f>D50-C53</f>
        <v>1.8000000000000007</v>
      </c>
      <c r="F53" s="4">
        <f t="shared" si="10"/>
        <v>3.4822022531844978</v>
      </c>
      <c r="G53" s="4">
        <f t="shared" si="11"/>
        <v>1.1933357430317211</v>
      </c>
      <c r="H53" s="3">
        <f t="shared" si="14"/>
        <v>2.9180406884803536</v>
      </c>
      <c r="I53" s="3">
        <f t="shared" si="13"/>
        <v>1.5450000000000013</v>
      </c>
      <c r="J53" s="40">
        <f>GEOMEAN(H53,H54,H55)</f>
        <v>2.828427124746189</v>
      </c>
      <c r="K53" s="40">
        <f>AVERAGE(H53:H55)</f>
        <v>2.8801490746411047</v>
      </c>
      <c r="L53" s="40">
        <f>STDEV(I53:I55)</f>
        <v>0.33974254958718453</v>
      </c>
      <c r="M53" s="40">
        <f>L53/SQRT(3)</f>
        <v>0.19615045245933077</v>
      </c>
    </row>
    <row r="54" spans="1:13" x14ac:dyDescent="0.2">
      <c r="A54" s="5" t="s">
        <v>45</v>
      </c>
      <c r="B54" s="5" t="s">
        <v>105</v>
      </c>
      <c r="C54">
        <v>23.92</v>
      </c>
      <c r="D54" s="38"/>
      <c r="E54" s="7">
        <f>D50-C54</f>
        <v>1.4399999999999977</v>
      </c>
      <c r="F54" s="8">
        <f>2^E54</f>
        <v>2.7132086548953396</v>
      </c>
      <c r="G54" s="8">
        <f t="shared" si="11"/>
        <v>1.2311444133449168</v>
      </c>
      <c r="H54" s="7">
        <f t="shared" si="14"/>
        <v>2.2038102317532173</v>
      </c>
      <c r="I54" s="7">
        <f t="shared" si="13"/>
        <v>1.1399999999999975</v>
      </c>
      <c r="J54" s="40"/>
      <c r="K54" s="40"/>
      <c r="L54" s="40"/>
      <c r="M54" s="40"/>
    </row>
    <row r="55" spans="1:13" ht="17" thickBot="1" x14ac:dyDescent="0.25">
      <c r="A55" s="11" t="s">
        <v>45</v>
      </c>
      <c r="B55" s="11" t="s">
        <v>106</v>
      </c>
      <c r="C55" s="14">
        <v>23.23</v>
      </c>
      <c r="D55" s="39"/>
      <c r="E55" s="12">
        <f>D50-C55</f>
        <v>2.129999999999999</v>
      </c>
      <c r="F55" s="13">
        <f t="shared" ref="F55" si="15">2^E55</f>
        <v>4.3771748050429551</v>
      </c>
      <c r="G55" s="13">
        <f t="shared" si="11"/>
        <v>1.2440116532984684</v>
      </c>
      <c r="H55" s="12">
        <f t="shared" si="14"/>
        <v>3.5185963036897414</v>
      </c>
      <c r="I55" s="12">
        <f t="shared" si="13"/>
        <v>1.8149999999999995</v>
      </c>
      <c r="J55" s="41"/>
      <c r="K55" s="41"/>
      <c r="L55" s="41"/>
      <c r="M55" s="41"/>
    </row>
  </sheetData>
  <mergeCells count="33">
    <mergeCell ref="D20:D25"/>
    <mergeCell ref="D2:D7"/>
    <mergeCell ref="D8:D13"/>
    <mergeCell ref="D14:D19"/>
    <mergeCell ref="J14:J16"/>
    <mergeCell ref="M14:M16"/>
    <mergeCell ref="J17:J19"/>
    <mergeCell ref="K17:K19"/>
    <mergeCell ref="L17:L19"/>
    <mergeCell ref="M17:M19"/>
    <mergeCell ref="K14:K16"/>
    <mergeCell ref="L14:L16"/>
    <mergeCell ref="M32:M34"/>
    <mergeCell ref="J35:J37"/>
    <mergeCell ref="K35:K37"/>
    <mergeCell ref="L35:L37"/>
    <mergeCell ref="M35:M37"/>
    <mergeCell ref="D26:D31"/>
    <mergeCell ref="D32:D37"/>
    <mergeCell ref="J32:J34"/>
    <mergeCell ref="K32:K34"/>
    <mergeCell ref="L32:L34"/>
    <mergeCell ref="D38:D43"/>
    <mergeCell ref="D44:D49"/>
    <mergeCell ref="D50:D55"/>
    <mergeCell ref="J50:J52"/>
    <mergeCell ref="K50:K52"/>
    <mergeCell ref="M50:M52"/>
    <mergeCell ref="J53:J55"/>
    <mergeCell ref="K53:K55"/>
    <mergeCell ref="L53:L55"/>
    <mergeCell ref="M53:M55"/>
    <mergeCell ref="L50:L52"/>
  </mergeCells>
  <pageMargins left="0.7" right="0.7" top="0.75" bottom="0.75" header="0.3" footer="0.3"/>
  <pageSetup scale="54" orientation="landscape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DC112-15EF-704E-A1FE-B179B7B4FF19}">
  <sheetPr>
    <pageSetUpPr fitToPage="1"/>
  </sheetPr>
  <dimension ref="A1:M55"/>
  <sheetViews>
    <sheetView zoomScale="90" zoomScaleNormal="90" workbookViewId="0">
      <pane ySplit="1" topLeftCell="A2" activePane="bottomLeft" state="frozen"/>
      <selection pane="bottomLeft" activeCell="D8" sqref="D8:D13"/>
    </sheetView>
  </sheetViews>
  <sheetFormatPr baseColWidth="10" defaultRowHeight="16" x14ac:dyDescent="0.2"/>
  <cols>
    <col min="2" max="2" width="22.140625" bestFit="1" customWidth="1"/>
    <col min="4" max="4" width="12.7109375" customWidth="1"/>
    <col min="5" max="5" width="12.28515625" customWidth="1"/>
    <col min="6" max="6" width="9.7109375" customWidth="1"/>
    <col min="7" max="7" width="16.7109375" customWidth="1"/>
    <col min="12" max="12" width="12.28515625" customWidth="1"/>
  </cols>
  <sheetData>
    <row r="1" spans="1:13" s="1" customFormat="1" ht="11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13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x14ac:dyDescent="0.2">
      <c r="A2" t="s">
        <v>11</v>
      </c>
      <c r="B2" t="s">
        <v>89</v>
      </c>
      <c r="C2">
        <v>20.52</v>
      </c>
      <c r="D2" s="38">
        <f>AVERAGE(C2:C4)</f>
        <v>20.503333333333334</v>
      </c>
      <c r="E2" s="3">
        <f>D2-C2</f>
        <v>-1.6666666666665719E-2</v>
      </c>
      <c r="F2" s="4">
        <f>2^E2</f>
        <v>0.98851402035289671</v>
      </c>
    </row>
    <row r="3" spans="1:13" x14ac:dyDescent="0.2">
      <c r="A3" s="5" t="s">
        <v>11</v>
      </c>
      <c r="B3" s="5" t="s">
        <v>90</v>
      </c>
      <c r="C3">
        <v>20.48</v>
      </c>
      <c r="D3" s="38"/>
      <c r="E3" s="7">
        <f>D2-C3</f>
        <v>2.3333333333333428E-2</v>
      </c>
      <c r="F3" s="8">
        <f t="shared" ref="F3:F19" si="0">2^E3</f>
        <v>1.016304932168189</v>
      </c>
    </row>
    <row r="4" spans="1:13" x14ac:dyDescent="0.2">
      <c r="A4" s="6" t="s">
        <v>11</v>
      </c>
      <c r="B4" s="6" t="s">
        <v>91</v>
      </c>
      <c r="C4">
        <v>20.51</v>
      </c>
      <c r="D4" s="38"/>
      <c r="E4" s="9">
        <f>D2-C4</f>
        <v>-6.6666666666677088E-3</v>
      </c>
      <c r="F4" s="10">
        <f t="shared" si="0"/>
        <v>0.9953896791032284</v>
      </c>
    </row>
    <row r="5" spans="1:13" x14ac:dyDescent="0.2">
      <c r="A5" t="s">
        <v>11</v>
      </c>
      <c r="B5" t="s">
        <v>92</v>
      </c>
      <c r="C5">
        <v>20.16</v>
      </c>
      <c r="D5" s="38"/>
      <c r="E5" s="3">
        <f>D2-C5</f>
        <v>0.34333333333333371</v>
      </c>
      <c r="F5" s="4">
        <f t="shared" si="0"/>
        <v>1.2686844938249311</v>
      </c>
    </row>
    <row r="6" spans="1:13" x14ac:dyDescent="0.2">
      <c r="A6" s="5" t="s">
        <v>11</v>
      </c>
      <c r="B6" s="5" t="s">
        <v>93</v>
      </c>
      <c r="C6">
        <v>20.09</v>
      </c>
      <c r="D6" s="38"/>
      <c r="E6" s="7">
        <f>D2-C6</f>
        <v>0.413333333333334</v>
      </c>
      <c r="F6" s="8">
        <f t="shared" si="0"/>
        <v>1.3317592794219166</v>
      </c>
    </row>
    <row r="7" spans="1:13" x14ac:dyDescent="0.2">
      <c r="A7" s="6" t="s">
        <v>11</v>
      </c>
      <c r="B7" s="6" t="s">
        <v>94</v>
      </c>
      <c r="C7">
        <v>20.21</v>
      </c>
      <c r="D7" s="38"/>
      <c r="E7" s="9">
        <f>D2-C7</f>
        <v>0.293333333333333</v>
      </c>
      <c r="F7" s="10">
        <f t="shared" si="0"/>
        <v>1.2254684425291291</v>
      </c>
    </row>
    <row r="8" spans="1:13" x14ac:dyDescent="0.2">
      <c r="A8" t="s">
        <v>12</v>
      </c>
      <c r="B8" t="s">
        <v>89</v>
      </c>
      <c r="C8">
        <v>22.19</v>
      </c>
      <c r="D8" s="38">
        <f>AVERAGE(C8:C10)</f>
        <v>22.22</v>
      </c>
      <c r="E8" s="3">
        <f>D8-C8</f>
        <v>2.9999999999997584E-2</v>
      </c>
      <c r="F8" s="4">
        <f t="shared" si="0"/>
        <v>1.0210121257071916</v>
      </c>
    </row>
    <row r="9" spans="1:13" x14ac:dyDescent="0.2">
      <c r="A9" s="5" t="s">
        <v>12</v>
      </c>
      <c r="B9" s="5" t="s">
        <v>90</v>
      </c>
      <c r="C9">
        <v>22.18</v>
      </c>
      <c r="D9" s="38"/>
      <c r="E9" s="7">
        <f>D8-C9</f>
        <v>3.9999999999999147E-2</v>
      </c>
      <c r="F9" s="8">
        <f t="shared" si="0"/>
        <v>1.0281138266560659</v>
      </c>
    </row>
    <row r="10" spans="1:13" x14ac:dyDescent="0.2">
      <c r="A10" s="6" t="s">
        <v>12</v>
      </c>
      <c r="B10" s="6" t="s">
        <v>91</v>
      </c>
      <c r="C10">
        <v>22.29</v>
      </c>
      <c r="D10" s="38"/>
      <c r="E10" s="9">
        <f>D8-C10</f>
        <v>-7.0000000000000284E-2</v>
      </c>
      <c r="F10" s="10">
        <f t="shared" si="0"/>
        <v>0.95263799804393712</v>
      </c>
    </row>
    <row r="11" spans="1:13" x14ac:dyDescent="0.2">
      <c r="A11" t="s">
        <v>12</v>
      </c>
      <c r="B11" t="s">
        <v>92</v>
      </c>
      <c r="C11">
        <v>21.87</v>
      </c>
      <c r="D11" s="38"/>
      <c r="E11" s="3">
        <f>D8-C11</f>
        <v>0.34999999999999787</v>
      </c>
      <c r="F11" s="4">
        <f t="shared" si="0"/>
        <v>1.2745606273192602</v>
      </c>
    </row>
    <row r="12" spans="1:13" x14ac:dyDescent="0.2">
      <c r="A12" s="5" t="s">
        <v>12</v>
      </c>
      <c r="B12" s="5" t="s">
        <v>93</v>
      </c>
      <c r="C12">
        <v>21.87</v>
      </c>
      <c r="D12" s="38"/>
      <c r="E12" s="7">
        <f>D8-C12</f>
        <v>0.34999999999999787</v>
      </c>
      <c r="F12" s="8">
        <f t="shared" si="0"/>
        <v>1.2745606273192602</v>
      </c>
    </row>
    <row r="13" spans="1:13" x14ac:dyDescent="0.2">
      <c r="A13" s="6" t="s">
        <v>12</v>
      </c>
      <c r="B13" s="6" t="s">
        <v>94</v>
      </c>
      <c r="C13">
        <v>22.4</v>
      </c>
      <c r="D13" s="38"/>
      <c r="E13" s="9">
        <f>D8-C13</f>
        <v>-0.17999999999999972</v>
      </c>
      <c r="F13" s="10">
        <f t="shared" si="0"/>
        <v>0.88270299629065507</v>
      </c>
    </row>
    <row r="14" spans="1:13" x14ac:dyDescent="0.2">
      <c r="A14" t="s">
        <v>46</v>
      </c>
      <c r="B14" t="s">
        <v>89</v>
      </c>
      <c r="C14">
        <v>28.91</v>
      </c>
      <c r="D14" s="38">
        <f>AVERAGE(C14:C15)</f>
        <v>28.86</v>
      </c>
      <c r="E14" s="3">
        <f>D14-C14</f>
        <v>-5.0000000000000711E-2</v>
      </c>
      <c r="F14" s="4">
        <f t="shared" si="0"/>
        <v>0.96593632892484504</v>
      </c>
      <c r="G14" s="4">
        <f t="shared" ref="G14:G19" si="1">GEOMEAN(F2,F8)</f>
        <v>1.0046316744020531</v>
      </c>
      <c r="H14" s="3">
        <f t="shared" ref="H14:H19" si="2">F14/G14</f>
        <v>0.9614830524826532</v>
      </c>
      <c r="I14" s="3">
        <f t="shared" ref="I14:I19" si="3">ABS(LOG(H14,2))</f>
        <v>5.666666666666656E-2</v>
      </c>
      <c r="J14" s="40">
        <f>GEOMEAN(H14,H15,H16)</f>
        <v>1.0092848012118742</v>
      </c>
      <c r="K14" s="40">
        <f>AVERAGE(I14:I16)</f>
        <v>5.1111111111111329E-2</v>
      </c>
      <c r="L14" s="40">
        <f>STDEV(I14:I16)</f>
        <v>3.0383353141944444E-2</v>
      </c>
      <c r="M14" s="40">
        <f>L14/SQRT(3)</f>
        <v>1.7541837115385088E-2</v>
      </c>
    </row>
    <row r="15" spans="1:13" x14ac:dyDescent="0.2">
      <c r="A15" s="5" t="s">
        <v>46</v>
      </c>
      <c r="B15" s="5" t="s">
        <v>90</v>
      </c>
      <c r="C15">
        <v>28.81</v>
      </c>
      <c r="D15" s="38"/>
      <c r="E15" s="7">
        <f>D14-C15</f>
        <v>5.0000000000000711E-2</v>
      </c>
      <c r="F15" s="8">
        <f t="shared" si="0"/>
        <v>1.035264923841378</v>
      </c>
      <c r="G15" s="8">
        <f t="shared" si="1"/>
        <v>1.0221923267472077</v>
      </c>
      <c r="H15" s="7">
        <f>F15/G15</f>
        <v>1.012788784216146</v>
      </c>
      <c r="I15" s="7">
        <f t="shared" si="3"/>
        <v>1.8333333333334371E-2</v>
      </c>
      <c r="J15" s="40"/>
      <c r="K15" s="40"/>
      <c r="L15" s="40"/>
      <c r="M15" s="40"/>
    </row>
    <row r="16" spans="1:13" x14ac:dyDescent="0.2">
      <c r="A16" s="6" t="s">
        <v>46</v>
      </c>
      <c r="B16" s="6" t="s">
        <v>91</v>
      </c>
      <c r="C16">
        <v>28.82</v>
      </c>
      <c r="D16" s="38"/>
      <c r="E16" s="9">
        <f>D14-C16</f>
        <v>3.9999999999999147E-2</v>
      </c>
      <c r="F16" s="10">
        <f t="shared" si="0"/>
        <v>1.0281138266560659</v>
      </c>
      <c r="G16" s="10">
        <f t="shared" si="1"/>
        <v>0.97377925176833402</v>
      </c>
      <c r="H16" s="9">
        <f t="shared" si="2"/>
        <v>1.055797630509238</v>
      </c>
      <c r="I16" s="9">
        <f t="shared" si="3"/>
        <v>7.8333333333333047E-2</v>
      </c>
      <c r="J16" s="40"/>
      <c r="K16" s="40"/>
      <c r="L16" s="40"/>
      <c r="M16" s="40"/>
    </row>
    <row r="17" spans="1:13" x14ac:dyDescent="0.2">
      <c r="A17" t="s">
        <v>46</v>
      </c>
      <c r="B17" t="s">
        <v>92</v>
      </c>
      <c r="C17">
        <v>30.13</v>
      </c>
      <c r="D17" s="38"/>
      <c r="E17" s="3">
        <f>D14-C17</f>
        <v>-1.2699999999999996</v>
      </c>
      <c r="F17" s="4">
        <f t="shared" si="0"/>
        <v>0.414659772907221</v>
      </c>
      <c r="G17" s="4">
        <f t="shared" si="1"/>
        <v>1.2716191663858021</v>
      </c>
      <c r="H17" s="3">
        <f t="shared" si="2"/>
        <v>0.32608801744139138</v>
      </c>
      <c r="I17" s="3">
        <f t="shared" si="3"/>
        <v>1.6166666666666654</v>
      </c>
      <c r="J17" s="40">
        <f>GEOMEAN(H17,H18,H19)</f>
        <v>0.32873569005126774</v>
      </c>
      <c r="K17" s="40">
        <f>AVERAGE(H17:H19)</f>
        <v>0.32910093812755675</v>
      </c>
      <c r="L17" s="40">
        <f>STDEV(I17:I19)</f>
        <v>8.3116384265277218E-2</v>
      </c>
      <c r="M17" s="40">
        <f>L17/SQRT(3)</f>
        <v>4.7987266829626181E-2</v>
      </c>
    </row>
    <row r="18" spans="1:13" x14ac:dyDescent="0.2">
      <c r="A18" s="5" t="s">
        <v>46</v>
      </c>
      <c r="B18" s="5" t="s">
        <v>93</v>
      </c>
      <c r="C18">
        <v>30.16</v>
      </c>
      <c r="D18" s="38"/>
      <c r="E18" s="7">
        <f>D14-C18</f>
        <v>-1.3000000000000007</v>
      </c>
      <c r="F18" s="8">
        <f>2^E18</f>
        <v>0.40612619817811763</v>
      </c>
      <c r="G18" s="8">
        <f t="shared" si="1"/>
        <v>1.3028460932198569</v>
      </c>
      <c r="H18" s="7">
        <f t="shared" si="2"/>
        <v>0.31172231339652434</v>
      </c>
      <c r="I18" s="7">
        <f t="shared" si="3"/>
        <v>1.6816666666666666</v>
      </c>
      <c r="J18" s="40"/>
      <c r="K18" s="40"/>
      <c r="L18" s="40"/>
      <c r="M18" s="40"/>
    </row>
    <row r="19" spans="1:13" ht="17" thickBot="1" x14ac:dyDescent="0.25">
      <c r="A19" s="11" t="s">
        <v>46</v>
      </c>
      <c r="B19" s="11" t="s">
        <v>94</v>
      </c>
      <c r="C19" s="14">
        <v>30.32</v>
      </c>
      <c r="D19" s="39"/>
      <c r="E19" s="12">
        <f>D14-C19</f>
        <v>-1.4600000000000009</v>
      </c>
      <c r="F19" s="13">
        <f t="shared" si="0"/>
        <v>0.36349312933007744</v>
      </c>
      <c r="G19" s="13">
        <f t="shared" si="1"/>
        <v>1.0400599338884777</v>
      </c>
      <c r="H19" s="12">
        <f t="shared" si="2"/>
        <v>0.34949248354475465</v>
      </c>
      <c r="I19" s="12">
        <f t="shared" si="3"/>
        <v>1.5166666666666677</v>
      </c>
      <c r="J19" s="41"/>
      <c r="K19" s="41"/>
      <c r="L19" s="41"/>
      <c r="M19" s="41"/>
    </row>
    <row r="20" spans="1:13" x14ac:dyDescent="0.2">
      <c r="A20" t="s">
        <v>11</v>
      </c>
      <c r="B20" t="s">
        <v>95</v>
      </c>
      <c r="C20">
        <v>20.440000000000001</v>
      </c>
      <c r="D20" s="38">
        <f>AVERAGE(C20:C22)</f>
        <v>20.543333333333333</v>
      </c>
      <c r="E20" s="3">
        <f>D20-C20</f>
        <v>0.10333333333333172</v>
      </c>
      <c r="F20" s="4">
        <f>2^E20</f>
        <v>1.0742526480132844</v>
      </c>
    </row>
    <row r="21" spans="1:13" x14ac:dyDescent="0.2">
      <c r="A21" s="5" t="s">
        <v>11</v>
      </c>
      <c r="B21" s="5" t="s">
        <v>96</v>
      </c>
      <c r="C21">
        <v>20.61</v>
      </c>
      <c r="D21" s="38"/>
      <c r="E21" s="7">
        <f>D20-C21</f>
        <v>-6.666666666666643E-2</v>
      </c>
      <c r="F21" s="8">
        <f t="shared" ref="F21:F35" si="4">2^E21</f>
        <v>0.95484160391041673</v>
      </c>
    </row>
    <row r="22" spans="1:13" x14ac:dyDescent="0.2">
      <c r="A22" s="6" t="s">
        <v>11</v>
      </c>
      <c r="B22" s="6" t="s">
        <v>97</v>
      </c>
      <c r="C22">
        <v>20.58</v>
      </c>
      <c r="D22" s="38"/>
      <c r="E22" s="9">
        <f>D20-C22</f>
        <v>-3.6666666666665293E-2</v>
      </c>
      <c r="F22" s="10">
        <f t="shared" si="4"/>
        <v>0.97490485572224106</v>
      </c>
    </row>
    <row r="23" spans="1:13" x14ac:dyDescent="0.2">
      <c r="A23" t="s">
        <v>11</v>
      </c>
      <c r="B23" t="s">
        <v>98</v>
      </c>
      <c r="C23">
        <v>20.46</v>
      </c>
      <c r="D23" s="38"/>
      <c r="E23" s="3">
        <f>D20-C23</f>
        <v>8.3333333333332149E-2</v>
      </c>
      <c r="F23" s="4">
        <f t="shared" si="4"/>
        <v>1.0594630943592944</v>
      </c>
    </row>
    <row r="24" spans="1:13" x14ac:dyDescent="0.2">
      <c r="A24" s="5" t="s">
        <v>11</v>
      </c>
      <c r="B24" s="5" t="s">
        <v>99</v>
      </c>
      <c r="C24">
        <v>20.440000000000001</v>
      </c>
      <c r="D24" s="38"/>
      <c r="E24" s="7">
        <f>D20-C24</f>
        <v>0.10333333333333172</v>
      </c>
      <c r="F24" s="8">
        <f t="shared" si="4"/>
        <v>1.0742526480132844</v>
      </c>
    </row>
    <row r="25" spans="1:13" x14ac:dyDescent="0.2">
      <c r="A25" s="6" t="s">
        <v>11</v>
      </c>
      <c r="B25" s="6" t="s">
        <v>100</v>
      </c>
      <c r="C25">
        <v>20.47</v>
      </c>
      <c r="D25" s="38"/>
      <c r="E25" s="9">
        <f>D20-C25</f>
        <v>7.3333333333334139E-2</v>
      </c>
      <c r="F25" s="10">
        <f t="shared" si="4"/>
        <v>1.052144848200717</v>
      </c>
    </row>
    <row r="26" spans="1:13" x14ac:dyDescent="0.2">
      <c r="A26" t="s">
        <v>12</v>
      </c>
      <c r="B26" t="s">
        <v>95</v>
      </c>
      <c r="C26">
        <v>22.15</v>
      </c>
      <c r="D26" s="38">
        <f>AVERAGE(C26:C28)</f>
        <v>22.13</v>
      </c>
      <c r="E26" s="3">
        <f>D26-C26</f>
        <v>-1.9999999999999574E-2</v>
      </c>
      <c r="F26" s="4">
        <f t="shared" si="4"/>
        <v>0.98623270449335942</v>
      </c>
    </row>
    <row r="27" spans="1:13" x14ac:dyDescent="0.2">
      <c r="A27" s="5" t="s">
        <v>12</v>
      </c>
      <c r="B27" s="5" t="s">
        <v>96</v>
      </c>
      <c r="C27">
        <v>22.24</v>
      </c>
      <c r="D27" s="38"/>
      <c r="E27" s="7">
        <f>D26-C27</f>
        <v>-0.10999999999999943</v>
      </c>
      <c r="F27" s="8">
        <f t="shared" si="4"/>
        <v>0.92658806189037124</v>
      </c>
    </row>
    <row r="28" spans="1:13" x14ac:dyDescent="0.2">
      <c r="A28" s="6" t="s">
        <v>12</v>
      </c>
      <c r="B28" s="6" t="s">
        <v>97</v>
      </c>
      <c r="C28">
        <v>22</v>
      </c>
      <c r="D28" s="38"/>
      <c r="E28" s="9">
        <f>D26-C28</f>
        <v>0.12999999999999901</v>
      </c>
      <c r="F28" s="10">
        <f t="shared" si="4"/>
        <v>1.0942937012607388</v>
      </c>
    </row>
    <row r="29" spans="1:13" x14ac:dyDescent="0.2">
      <c r="A29" t="s">
        <v>12</v>
      </c>
      <c r="B29" t="s">
        <v>98</v>
      </c>
      <c r="C29">
        <v>23.18</v>
      </c>
      <c r="D29" s="38"/>
      <c r="E29" s="3">
        <f>D26-C29</f>
        <v>-1.0500000000000007</v>
      </c>
      <c r="F29" s="4">
        <f t="shared" si="4"/>
        <v>0.48296816446242252</v>
      </c>
    </row>
    <row r="30" spans="1:13" x14ac:dyDescent="0.2">
      <c r="A30" s="5" t="s">
        <v>12</v>
      </c>
      <c r="B30" s="5" t="s">
        <v>99</v>
      </c>
      <c r="C30">
        <v>23.13</v>
      </c>
      <c r="D30" s="38"/>
      <c r="E30" s="7">
        <f>D26-C30</f>
        <v>-1</v>
      </c>
      <c r="F30" s="8">
        <f t="shared" si="4"/>
        <v>0.5</v>
      </c>
    </row>
    <row r="31" spans="1:13" x14ac:dyDescent="0.2">
      <c r="A31" s="6" t="s">
        <v>12</v>
      </c>
      <c r="B31" s="6" t="s">
        <v>100</v>
      </c>
      <c r="C31">
        <v>22.91</v>
      </c>
      <c r="D31" s="38"/>
      <c r="E31" s="9">
        <f>D26-C31</f>
        <v>-0.78000000000000114</v>
      </c>
      <c r="F31" s="10">
        <f t="shared" si="4"/>
        <v>0.58236679323422746</v>
      </c>
    </row>
    <row r="32" spans="1:13" x14ac:dyDescent="0.2">
      <c r="A32" t="s">
        <v>46</v>
      </c>
      <c r="B32" t="s">
        <v>95</v>
      </c>
      <c r="C32">
        <v>28.2</v>
      </c>
      <c r="D32" s="38">
        <f>AVERAGE(C32:C33)</f>
        <v>28.024999999999999</v>
      </c>
      <c r="E32" s="3">
        <f>D32-C32</f>
        <v>-0.17500000000000071</v>
      </c>
      <c r="F32" s="4">
        <f t="shared" si="4"/>
        <v>0.88576751910236018</v>
      </c>
      <c r="G32" s="4">
        <f t="shared" ref="G32:G37" si="5">GEOMEAN(F20,F26)</f>
        <v>1.0293022366434916</v>
      </c>
      <c r="H32" s="3">
        <f t="shared" ref="H32" si="6">F32/G32</f>
        <v>0.86055143724433003</v>
      </c>
      <c r="I32" s="3">
        <f t="shared" ref="I32:I37" si="7">ABS(LOG(H32,2))</f>
        <v>0.21666666666666673</v>
      </c>
      <c r="J32" s="40">
        <f>GEOMEAN(H32,H33,H34)</f>
        <v>1.0412621525348049</v>
      </c>
      <c r="K32" s="40">
        <f>AVERAGE(I32:I34)</f>
        <v>0.20277777777777564</v>
      </c>
      <c r="L32" s="40">
        <f>STDEV(I32:I34)</f>
        <v>6.8563298680314105E-2</v>
      </c>
      <c r="M32" s="40">
        <f>L32/SQRT(3)</f>
        <v>3.9585038949608062E-2</v>
      </c>
    </row>
    <row r="33" spans="1:13" x14ac:dyDescent="0.2">
      <c r="A33" s="5" t="s">
        <v>46</v>
      </c>
      <c r="B33" s="5" t="s">
        <v>96</v>
      </c>
      <c r="C33">
        <v>27.85</v>
      </c>
      <c r="D33" s="38"/>
      <c r="E33" s="7">
        <f>D32-C33</f>
        <v>0.17499999999999716</v>
      </c>
      <c r="F33" s="8">
        <f t="shared" si="4"/>
        <v>1.1289644048061289</v>
      </c>
      <c r="G33" s="8">
        <f t="shared" si="5"/>
        <v>0.94060875563628821</v>
      </c>
      <c r="H33" s="7">
        <f>F33/G33</f>
        <v>1.200248666665265</v>
      </c>
      <c r="I33" s="7">
        <f t="shared" si="7"/>
        <v>0.26333333333333003</v>
      </c>
      <c r="J33" s="40"/>
      <c r="K33" s="40"/>
      <c r="L33" s="40"/>
      <c r="M33" s="40"/>
    </row>
    <row r="34" spans="1:13" x14ac:dyDescent="0.2">
      <c r="A34" s="6" t="s">
        <v>46</v>
      </c>
      <c r="B34" s="6" t="s">
        <v>97</v>
      </c>
      <c r="C34">
        <v>27.85</v>
      </c>
      <c r="D34" s="38"/>
      <c r="E34" s="9">
        <f>D32-C34</f>
        <v>0.17499999999999716</v>
      </c>
      <c r="F34" s="10">
        <f t="shared" si="4"/>
        <v>1.1289644048061289</v>
      </c>
      <c r="G34" s="10">
        <f t="shared" si="5"/>
        <v>1.032875715149387</v>
      </c>
      <c r="H34" s="9">
        <f t="shared" ref="H34:H37" si="8">F34/G34</f>
        <v>1.093030253541051</v>
      </c>
      <c r="I34" s="9">
        <f t="shared" si="7"/>
        <v>0.12833333333333022</v>
      </c>
      <c r="J34" s="40"/>
      <c r="K34" s="40"/>
      <c r="L34" s="40"/>
      <c r="M34" s="40"/>
    </row>
    <row r="35" spans="1:13" x14ac:dyDescent="0.2">
      <c r="A35" t="s">
        <v>46</v>
      </c>
      <c r="B35" t="s">
        <v>98</v>
      </c>
      <c r="C35">
        <v>30.71</v>
      </c>
      <c r="D35" s="38"/>
      <c r="E35" s="3">
        <f>D32-C35</f>
        <v>-2.6850000000000023</v>
      </c>
      <c r="F35" s="4">
        <f t="shared" si="4"/>
        <v>0.15550145666230836</v>
      </c>
      <c r="G35" s="4">
        <f t="shared" si="5"/>
        <v>0.7153229662176287</v>
      </c>
      <c r="H35" s="3">
        <f t="shared" si="8"/>
        <v>0.217386361134949</v>
      </c>
      <c r="I35" s="3">
        <f t="shared" si="7"/>
        <v>2.201666666666668</v>
      </c>
      <c r="J35" s="40">
        <f>GEOMEAN(H35,H36,H37)</f>
        <v>0.22169784729079736</v>
      </c>
      <c r="K35" s="40">
        <f>AVERAGE(H35:H37)</f>
        <v>0.22185923731987309</v>
      </c>
      <c r="L35" s="40">
        <f>STDEV(I35:I37)</f>
        <v>6.7144123594946356E-2</v>
      </c>
      <c r="M35" s="40">
        <f>L35/SQRT(3)</f>
        <v>3.8765677832043786E-2</v>
      </c>
    </row>
    <row r="36" spans="1:13" x14ac:dyDescent="0.2">
      <c r="A36" s="5" t="s">
        <v>46</v>
      </c>
      <c r="B36" s="5" t="s">
        <v>99</v>
      </c>
      <c r="C36">
        <v>30.57</v>
      </c>
      <c r="D36" s="38"/>
      <c r="E36" s="7">
        <f>D32-C36</f>
        <v>-2.5450000000000017</v>
      </c>
      <c r="F36" s="8">
        <f>2^E36</f>
        <v>0.17134785062246272</v>
      </c>
      <c r="G36" s="8">
        <f t="shared" si="5"/>
        <v>0.73288902571033365</v>
      </c>
      <c r="H36" s="7">
        <f t="shared" si="8"/>
        <v>0.23379781196257954</v>
      </c>
      <c r="I36" s="7">
        <f t="shared" si="7"/>
        <v>2.0966666666666676</v>
      </c>
      <c r="J36" s="40"/>
      <c r="K36" s="40"/>
      <c r="L36" s="40"/>
      <c r="M36" s="40"/>
    </row>
    <row r="37" spans="1:13" ht="17" thickBot="1" x14ac:dyDescent="0.25">
      <c r="A37" s="11" t="s">
        <v>46</v>
      </c>
      <c r="B37" s="11" t="s">
        <v>100</v>
      </c>
      <c r="C37" s="14">
        <v>30.6</v>
      </c>
      <c r="D37" s="39"/>
      <c r="E37" s="12">
        <f>D32-C37</f>
        <v>-2.5750000000000028</v>
      </c>
      <c r="F37" s="13">
        <f t="shared" ref="F37" si="9">2^E37</f>
        <v>0.16782156284753261</v>
      </c>
      <c r="G37" s="13">
        <f t="shared" si="5"/>
        <v>0.78277341629910024</v>
      </c>
      <c r="H37" s="12">
        <f t="shared" si="8"/>
        <v>0.21439353886209064</v>
      </c>
      <c r="I37" s="12">
        <f t="shared" si="7"/>
        <v>2.2216666666666693</v>
      </c>
      <c r="J37" s="41"/>
      <c r="K37" s="41"/>
      <c r="L37" s="41"/>
      <c r="M37" s="41"/>
    </row>
    <row r="38" spans="1:13" x14ac:dyDescent="0.2">
      <c r="A38" t="s">
        <v>11</v>
      </c>
      <c r="B38" t="s">
        <v>101</v>
      </c>
      <c r="C38">
        <v>20.5</v>
      </c>
      <c r="D38" s="38">
        <f>AVERAGE(C38:C40)</f>
        <v>20.553333333333331</v>
      </c>
      <c r="E38" s="3">
        <f>D38-C38</f>
        <v>5.3333333333331012E-2</v>
      </c>
      <c r="F38" s="4">
        <f>2^E38</f>
        <v>1.0376596591597458</v>
      </c>
    </row>
    <row r="39" spans="1:13" x14ac:dyDescent="0.2">
      <c r="A39" s="5" t="s">
        <v>11</v>
      </c>
      <c r="B39" s="5" t="s">
        <v>102</v>
      </c>
      <c r="C39">
        <v>20.63</v>
      </c>
      <c r="D39" s="38"/>
      <c r="E39" s="7">
        <f>D38-C39</f>
        <v>-7.6666666666667993E-2</v>
      </c>
      <c r="F39" s="8">
        <f t="shared" ref="F39:F53" si="10">2^E39</f>
        <v>0.94824603117449646</v>
      </c>
    </row>
    <row r="40" spans="1:13" x14ac:dyDescent="0.2">
      <c r="A40" s="6" t="s">
        <v>11</v>
      </c>
      <c r="B40" s="6" t="s">
        <v>103</v>
      </c>
      <c r="C40">
        <v>20.53</v>
      </c>
      <c r="D40" s="38"/>
      <c r="E40" s="9">
        <f>D38-C40</f>
        <v>2.3333333333329875E-2</v>
      </c>
      <c r="F40" s="10">
        <f t="shared" si="10"/>
        <v>1.0163049321681865</v>
      </c>
    </row>
    <row r="41" spans="1:13" x14ac:dyDescent="0.2">
      <c r="A41" t="s">
        <v>11</v>
      </c>
      <c r="B41" t="s">
        <v>104</v>
      </c>
      <c r="C41">
        <v>20.12</v>
      </c>
      <c r="D41" s="38"/>
      <c r="E41" s="3">
        <f>D38-C41</f>
        <v>0.43333333333333002</v>
      </c>
      <c r="F41" s="4">
        <f t="shared" si="10"/>
        <v>1.3503499461681869</v>
      </c>
    </row>
    <row r="42" spans="1:13" x14ac:dyDescent="0.2">
      <c r="A42" s="5" t="s">
        <v>11</v>
      </c>
      <c r="B42" s="5" t="s">
        <v>105</v>
      </c>
      <c r="C42">
        <v>20.09</v>
      </c>
      <c r="D42" s="38"/>
      <c r="E42" s="7">
        <f>D38-C42</f>
        <v>0.46333333333333115</v>
      </c>
      <c r="F42" s="8">
        <f t="shared" si="10"/>
        <v>1.3787236689857756</v>
      </c>
    </row>
    <row r="43" spans="1:13" x14ac:dyDescent="0.2">
      <c r="A43" s="6" t="s">
        <v>11</v>
      </c>
      <c r="B43" s="6" t="s">
        <v>106</v>
      </c>
      <c r="C43">
        <v>20.14</v>
      </c>
      <c r="D43" s="38"/>
      <c r="E43" s="9">
        <f>D38-C43</f>
        <v>0.41333333333333044</v>
      </c>
      <c r="F43" s="10">
        <f t="shared" si="10"/>
        <v>1.3317592794219133</v>
      </c>
    </row>
    <row r="44" spans="1:13" x14ac:dyDescent="0.2">
      <c r="A44" t="s">
        <v>12</v>
      </c>
      <c r="B44" t="s">
        <v>101</v>
      </c>
      <c r="C44">
        <v>22.22</v>
      </c>
      <c r="D44" s="38">
        <f>AVERAGE(C44:C46)</f>
        <v>22.216666666666669</v>
      </c>
      <c r="E44" s="3">
        <f>D44-C44</f>
        <v>-3.3333333333303017E-3</v>
      </c>
      <c r="F44" s="4">
        <f t="shared" si="10"/>
        <v>0.99769217652702535</v>
      </c>
    </row>
    <row r="45" spans="1:13" x14ac:dyDescent="0.2">
      <c r="A45" s="5" t="s">
        <v>12</v>
      </c>
      <c r="B45" s="5" t="s">
        <v>102</v>
      </c>
      <c r="C45">
        <v>22.12</v>
      </c>
      <c r="D45" s="38"/>
      <c r="E45" s="7">
        <f>D44-C45</f>
        <v>9.6666666666667567E-2</v>
      </c>
      <c r="F45" s="8">
        <f t="shared" si="10"/>
        <v>1.0692999985817391</v>
      </c>
    </row>
    <row r="46" spans="1:13" x14ac:dyDescent="0.2">
      <c r="A46" s="6" t="s">
        <v>12</v>
      </c>
      <c r="B46" s="6" t="s">
        <v>103</v>
      </c>
      <c r="C46">
        <v>22.31</v>
      </c>
      <c r="D46" s="38"/>
      <c r="E46" s="9">
        <f>D44-C46</f>
        <v>-9.333333333333016E-2</v>
      </c>
      <c r="F46" s="10">
        <f t="shared" si="10"/>
        <v>0.93735449655998215</v>
      </c>
    </row>
    <row r="47" spans="1:13" x14ac:dyDescent="0.2">
      <c r="A47" t="s">
        <v>12</v>
      </c>
      <c r="B47" t="s">
        <v>104</v>
      </c>
      <c r="C47">
        <v>22.14</v>
      </c>
      <c r="D47" s="38"/>
      <c r="E47" s="3">
        <f>D44-C47</f>
        <v>7.6666666666667993E-2</v>
      </c>
      <c r="F47" s="4">
        <f t="shared" si="10"/>
        <v>1.054578629516014</v>
      </c>
    </row>
    <row r="48" spans="1:13" x14ac:dyDescent="0.2">
      <c r="A48" s="5" t="s">
        <v>12</v>
      </c>
      <c r="B48" s="5" t="s">
        <v>105</v>
      </c>
      <c r="C48">
        <v>22.08</v>
      </c>
      <c r="D48" s="38"/>
      <c r="E48" s="7">
        <f>D44-C48</f>
        <v>0.13666666666667027</v>
      </c>
      <c r="F48" s="8">
        <f t="shared" si="10"/>
        <v>1.0993621133852003</v>
      </c>
    </row>
    <row r="49" spans="1:13" x14ac:dyDescent="0.2">
      <c r="A49" s="6" t="s">
        <v>12</v>
      </c>
      <c r="B49" s="6" t="s">
        <v>106</v>
      </c>
      <c r="C49">
        <v>22</v>
      </c>
      <c r="D49" s="38"/>
      <c r="E49" s="9">
        <f>D44-C49</f>
        <v>0.21666666666666856</v>
      </c>
      <c r="F49" s="10">
        <f t="shared" si="10"/>
        <v>1.1620455869578412</v>
      </c>
    </row>
    <row r="50" spans="1:13" x14ac:dyDescent="0.2">
      <c r="A50" t="s">
        <v>46</v>
      </c>
      <c r="B50" t="s">
        <v>101</v>
      </c>
      <c r="C50">
        <v>28.59</v>
      </c>
      <c r="D50" s="38">
        <f>AVERAGE(C50:C51)</f>
        <v>28.619999999999997</v>
      </c>
      <c r="E50" s="3">
        <f>D50-C50</f>
        <v>2.9999999999997584E-2</v>
      </c>
      <c r="F50" s="4">
        <f t="shared" si="10"/>
        <v>1.0210121257071916</v>
      </c>
      <c r="G50" s="4">
        <f t="shared" ref="G50:G55" si="11">GEOMEAN(F38,F44)</f>
        <v>1.0174796921026867</v>
      </c>
      <c r="H50" s="3">
        <f t="shared" ref="H50" si="12">F50/G50</f>
        <v>1.0034717485095008</v>
      </c>
      <c r="I50" s="3">
        <f t="shared" ref="I50:I55" si="13">ABS(LOG(H50,2))</f>
        <v>4.999999999997182E-3</v>
      </c>
      <c r="J50" s="40">
        <f>GEOMEAN(H50,H51,H52)</f>
        <v>0.92444966021135888</v>
      </c>
      <c r="K50" s="40">
        <f>AVERAGE(I50:I52)</f>
        <v>0.11666666666666703</v>
      </c>
      <c r="L50" s="40">
        <f>STDEV(I50:I52)</f>
        <v>0.16403759731639017</v>
      </c>
      <c r="M50" s="40">
        <f>L50/SQRT(3)</f>
        <v>9.47071509678373E-2</v>
      </c>
    </row>
    <row r="51" spans="1:13" x14ac:dyDescent="0.2">
      <c r="A51" s="5" t="s">
        <v>46</v>
      </c>
      <c r="B51" s="5" t="s">
        <v>102</v>
      </c>
      <c r="C51">
        <v>28.65</v>
      </c>
      <c r="D51" s="38"/>
      <c r="E51" s="7">
        <f>D50-C51</f>
        <v>-3.0000000000001137E-2</v>
      </c>
      <c r="F51" s="8">
        <f t="shared" si="10"/>
        <v>0.97942029758692617</v>
      </c>
      <c r="G51" s="8">
        <f t="shared" si="11"/>
        <v>1.0069555500567187</v>
      </c>
      <c r="H51" s="7">
        <f>F51/G51</f>
        <v>0.97265494741228498</v>
      </c>
      <c r="I51" s="7">
        <f t="shared" si="13"/>
        <v>4.0000000000000806E-2</v>
      </c>
      <c r="J51" s="40"/>
      <c r="K51" s="40"/>
      <c r="L51" s="40"/>
      <c r="M51" s="40"/>
    </row>
    <row r="52" spans="1:13" x14ac:dyDescent="0.2">
      <c r="A52" s="6" t="s">
        <v>46</v>
      </c>
      <c r="B52" s="6" t="s">
        <v>103</v>
      </c>
      <c r="C52">
        <v>28.96</v>
      </c>
      <c r="D52" s="38"/>
      <c r="E52" s="9">
        <f>D50-C52</f>
        <v>-0.34000000000000341</v>
      </c>
      <c r="F52" s="10">
        <f t="shared" si="10"/>
        <v>0.79004131186337534</v>
      </c>
      <c r="G52" s="10">
        <f t="shared" si="11"/>
        <v>0.97603176077622456</v>
      </c>
      <c r="H52" s="9">
        <f t="shared" ref="H52:H55" si="14">F52/G52</f>
        <v>0.80944221654740667</v>
      </c>
      <c r="I52" s="9">
        <f t="shared" si="13"/>
        <v>0.3050000000000031</v>
      </c>
      <c r="J52" s="40"/>
      <c r="K52" s="40"/>
      <c r="L52" s="40"/>
      <c r="M52" s="40"/>
    </row>
    <row r="53" spans="1:13" x14ac:dyDescent="0.2">
      <c r="A53" t="s">
        <v>46</v>
      </c>
      <c r="B53" t="s">
        <v>104</v>
      </c>
      <c r="C53">
        <v>30.26</v>
      </c>
      <c r="D53" s="38"/>
      <c r="E53" s="3">
        <f>D50-C53</f>
        <v>-1.6400000000000041</v>
      </c>
      <c r="F53" s="4">
        <f t="shared" si="10"/>
        <v>0.32085647439072518</v>
      </c>
      <c r="G53" s="4">
        <f t="shared" si="11"/>
        <v>1.1933357430317211</v>
      </c>
      <c r="H53" s="3">
        <f t="shared" si="14"/>
        <v>0.26887359761434398</v>
      </c>
      <c r="I53" s="3">
        <f t="shared" si="13"/>
        <v>1.8950000000000029</v>
      </c>
      <c r="J53" s="40">
        <f>GEOMEAN(H53,H54,H55)</f>
        <v>0.23981602983131584</v>
      </c>
      <c r="K53" s="40">
        <f>AVERAGE(H53:H55)</f>
        <v>0.24125310033738523</v>
      </c>
      <c r="L53" s="40">
        <f>STDEV(I53:I55)</f>
        <v>0.1948717526990493</v>
      </c>
      <c r="M53" s="40">
        <f>L53/SQRT(3)</f>
        <v>0.11250925887825031</v>
      </c>
    </row>
    <row r="54" spans="1:13" x14ac:dyDescent="0.2">
      <c r="A54" s="5" t="s">
        <v>46</v>
      </c>
      <c r="B54" s="5" t="s">
        <v>105</v>
      </c>
      <c r="C54">
        <v>30.33</v>
      </c>
      <c r="D54" s="38"/>
      <c r="E54" s="7">
        <f>D50-C54</f>
        <v>-1.7100000000000009</v>
      </c>
      <c r="F54" s="8">
        <f>2^E54</f>
        <v>0.30566006942301693</v>
      </c>
      <c r="G54" s="8">
        <f t="shared" si="11"/>
        <v>1.2311444133449168</v>
      </c>
      <c r="H54" s="7">
        <f t="shared" si="14"/>
        <v>0.24827312385925873</v>
      </c>
      <c r="I54" s="7">
        <f t="shared" si="13"/>
        <v>2.0100000000000016</v>
      </c>
      <c r="J54" s="40"/>
      <c r="K54" s="40"/>
      <c r="L54" s="40"/>
      <c r="M54" s="40"/>
    </row>
    <row r="55" spans="1:13" ht="17" thickBot="1" x14ac:dyDescent="0.25">
      <c r="A55" s="11" t="s">
        <v>46</v>
      </c>
      <c r="B55" s="11" t="s">
        <v>106</v>
      </c>
      <c r="C55" s="14">
        <v>30.58</v>
      </c>
      <c r="D55" s="39"/>
      <c r="E55" s="12">
        <f>D50-C55</f>
        <v>-1.9600000000000009</v>
      </c>
      <c r="F55" s="13">
        <f t="shared" ref="F55" si="15">2^E55</f>
        <v>0.25702845666401652</v>
      </c>
      <c r="G55" s="13">
        <f t="shared" si="11"/>
        <v>1.2440116532984684</v>
      </c>
      <c r="H55" s="12">
        <f t="shared" si="14"/>
        <v>0.20661257953855292</v>
      </c>
      <c r="I55" s="12">
        <f t="shared" si="13"/>
        <v>2.2749999999999999</v>
      </c>
      <c r="J55" s="41"/>
      <c r="K55" s="41"/>
      <c r="L55" s="41"/>
      <c r="M55" s="41"/>
    </row>
  </sheetData>
  <mergeCells count="33">
    <mergeCell ref="D20:D25"/>
    <mergeCell ref="D2:D7"/>
    <mergeCell ref="D8:D13"/>
    <mergeCell ref="D14:D19"/>
    <mergeCell ref="J14:J16"/>
    <mergeCell ref="M14:M16"/>
    <mergeCell ref="J17:J19"/>
    <mergeCell ref="K17:K19"/>
    <mergeCell ref="L17:L19"/>
    <mergeCell ref="M17:M19"/>
    <mergeCell ref="K14:K16"/>
    <mergeCell ref="L14:L16"/>
    <mergeCell ref="M32:M34"/>
    <mergeCell ref="J35:J37"/>
    <mergeCell ref="K35:K37"/>
    <mergeCell ref="L35:L37"/>
    <mergeCell ref="M35:M37"/>
    <mergeCell ref="D26:D31"/>
    <mergeCell ref="D32:D37"/>
    <mergeCell ref="J32:J34"/>
    <mergeCell ref="K32:K34"/>
    <mergeCell ref="L32:L34"/>
    <mergeCell ref="D38:D43"/>
    <mergeCell ref="D44:D49"/>
    <mergeCell ref="D50:D55"/>
    <mergeCell ref="J50:J52"/>
    <mergeCell ref="K50:K52"/>
    <mergeCell ref="M50:M52"/>
    <mergeCell ref="J53:J55"/>
    <mergeCell ref="K53:K55"/>
    <mergeCell ref="L53:L55"/>
    <mergeCell ref="M53:M55"/>
    <mergeCell ref="L50:L52"/>
  </mergeCells>
  <pageMargins left="0.7" right="0.7" top="0.75" bottom="0.75" header="0.3" footer="0.3"/>
  <pageSetup scale="54" orientation="landscape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2C597-3D77-0E47-B9AE-265E8D0D8095}">
  <sheetPr>
    <pageSetUpPr fitToPage="1"/>
  </sheetPr>
  <dimension ref="A1:M55"/>
  <sheetViews>
    <sheetView zoomScale="110" zoomScaleNormal="110" workbookViewId="0">
      <pane ySplit="1" topLeftCell="A29" activePane="bottomLeft" state="frozen"/>
      <selection pane="bottomLeft" activeCell="C57" sqref="C57"/>
    </sheetView>
  </sheetViews>
  <sheetFormatPr baseColWidth="10" defaultRowHeight="16" x14ac:dyDescent="0.2"/>
  <cols>
    <col min="2" max="2" width="23.85546875" bestFit="1" customWidth="1"/>
    <col min="4" max="4" width="12.7109375" customWidth="1"/>
    <col min="5" max="5" width="12.28515625" customWidth="1"/>
    <col min="6" max="6" width="9.7109375" customWidth="1"/>
    <col min="7" max="7" width="16.7109375" customWidth="1"/>
    <col min="12" max="12" width="12.28515625" customWidth="1"/>
  </cols>
  <sheetData>
    <row r="1" spans="1:13" s="1" customFormat="1" ht="11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13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x14ac:dyDescent="0.2">
      <c r="A2" t="s">
        <v>11</v>
      </c>
      <c r="B2" t="s">
        <v>126</v>
      </c>
      <c r="C2">
        <v>21.79</v>
      </c>
      <c r="D2" s="38">
        <f>AVERAGE(C2:C4)</f>
        <v>21.76</v>
      </c>
      <c r="E2" s="3">
        <f>D2-C2</f>
        <v>-2.9999999999997584E-2</v>
      </c>
      <c r="F2" s="4">
        <f>2^E2</f>
        <v>0.9794202975869285</v>
      </c>
    </row>
    <row r="3" spans="1:13" x14ac:dyDescent="0.2">
      <c r="A3" s="5" t="s">
        <v>11</v>
      </c>
      <c r="B3" s="5" t="s">
        <v>127</v>
      </c>
      <c r="C3">
        <v>21.72</v>
      </c>
      <c r="D3" s="38"/>
      <c r="E3" s="7">
        <f>D2-C3</f>
        <v>4.00000000000027E-2</v>
      </c>
      <c r="F3" s="8">
        <f t="shared" ref="F3:F19" si="0">2^E3</f>
        <v>1.0281138266560685</v>
      </c>
    </row>
    <row r="4" spans="1:13" x14ac:dyDescent="0.2">
      <c r="A4" s="6" t="s">
        <v>11</v>
      </c>
      <c r="B4" s="6" t="s">
        <v>128</v>
      </c>
      <c r="C4">
        <v>21.77</v>
      </c>
      <c r="D4" s="38"/>
      <c r="E4" s="9">
        <f>D2-C4</f>
        <v>-9.9999999999980105E-3</v>
      </c>
      <c r="F4" s="10">
        <f t="shared" si="0"/>
        <v>0.99309249543703737</v>
      </c>
    </row>
    <row r="5" spans="1:13" x14ac:dyDescent="0.2">
      <c r="A5" t="s">
        <v>11</v>
      </c>
      <c r="B5" t="s">
        <v>129</v>
      </c>
      <c r="C5">
        <v>21.85</v>
      </c>
      <c r="D5" s="38"/>
      <c r="E5" s="3">
        <f>D2-C5</f>
        <v>-8.9999999999999858E-2</v>
      </c>
      <c r="F5" s="4">
        <f t="shared" si="0"/>
        <v>0.93952274921401191</v>
      </c>
    </row>
    <row r="6" spans="1:13" x14ac:dyDescent="0.2">
      <c r="A6" s="5" t="s">
        <v>11</v>
      </c>
      <c r="B6" s="5" t="s">
        <v>130</v>
      </c>
      <c r="C6">
        <v>21.9</v>
      </c>
      <c r="D6" s="38"/>
      <c r="E6" s="7">
        <f>D2-C6</f>
        <v>-0.13999999999999702</v>
      </c>
      <c r="F6" s="8">
        <f t="shared" si="0"/>
        <v>0.90751915531716276</v>
      </c>
    </row>
    <row r="7" spans="1:13" x14ac:dyDescent="0.2">
      <c r="A7" s="6" t="s">
        <v>11</v>
      </c>
      <c r="B7" s="6" t="s">
        <v>131</v>
      </c>
      <c r="C7">
        <v>22</v>
      </c>
      <c r="D7" s="38"/>
      <c r="E7" s="9">
        <f>D2-C7</f>
        <v>-0.23999999999999844</v>
      </c>
      <c r="F7" s="10">
        <f t="shared" si="0"/>
        <v>0.84674531236252804</v>
      </c>
    </row>
    <row r="8" spans="1:13" x14ac:dyDescent="0.2">
      <c r="A8" t="s">
        <v>12</v>
      </c>
      <c r="B8" t="s">
        <v>126</v>
      </c>
      <c r="C8">
        <v>24.33</v>
      </c>
      <c r="D8" s="38">
        <f>AVERAGE(C8:C10)</f>
        <v>24.353333333333335</v>
      </c>
      <c r="E8" s="3">
        <f>D8-C8</f>
        <v>2.3333333333336981E-2</v>
      </c>
      <c r="F8" s="4">
        <f t="shared" si="0"/>
        <v>1.0163049321681914</v>
      </c>
    </row>
    <row r="9" spans="1:13" x14ac:dyDescent="0.2">
      <c r="A9" s="5" t="s">
        <v>12</v>
      </c>
      <c r="B9" s="5" t="s">
        <v>127</v>
      </c>
      <c r="C9">
        <v>24.26</v>
      </c>
      <c r="D9" s="38"/>
      <c r="E9" s="7">
        <f>D8-C9</f>
        <v>9.3333333333333712E-2</v>
      </c>
      <c r="F9" s="8">
        <f t="shared" si="0"/>
        <v>1.0668322429453578</v>
      </c>
    </row>
    <row r="10" spans="1:13" x14ac:dyDescent="0.2">
      <c r="A10" s="6" t="s">
        <v>12</v>
      </c>
      <c r="B10" s="6" t="s">
        <v>128</v>
      </c>
      <c r="C10">
        <v>24.47</v>
      </c>
      <c r="D10" s="38"/>
      <c r="E10" s="9">
        <f>D8-C10</f>
        <v>-0.11666666666666359</v>
      </c>
      <c r="F10" s="10">
        <f t="shared" si="0"/>
        <v>0.9223161935859413</v>
      </c>
    </row>
    <row r="11" spans="1:13" x14ac:dyDescent="0.2">
      <c r="A11" t="s">
        <v>12</v>
      </c>
      <c r="B11" t="s">
        <v>129</v>
      </c>
      <c r="C11">
        <v>23.39</v>
      </c>
      <c r="D11" s="38"/>
      <c r="E11" s="3">
        <f>D8-C11</f>
        <v>0.96333333333333471</v>
      </c>
      <c r="F11" s="4">
        <f t="shared" si="0"/>
        <v>1.9498097114444823</v>
      </c>
    </row>
    <row r="12" spans="1:13" x14ac:dyDescent="0.2">
      <c r="A12" s="5" t="s">
        <v>12</v>
      </c>
      <c r="B12" s="5" t="s">
        <v>130</v>
      </c>
      <c r="C12">
        <v>23.34</v>
      </c>
      <c r="D12" s="38"/>
      <c r="E12" s="7">
        <f>D8-C12</f>
        <v>1.0133333333333354</v>
      </c>
      <c r="F12" s="8">
        <f t="shared" si="0"/>
        <v>2.0185696024237512</v>
      </c>
    </row>
    <row r="13" spans="1:13" x14ac:dyDescent="0.2">
      <c r="A13" s="6" t="s">
        <v>12</v>
      </c>
      <c r="B13" s="6" t="s">
        <v>131</v>
      </c>
      <c r="C13">
        <v>23.93</v>
      </c>
      <c r="D13" s="38"/>
      <c r="E13" s="9">
        <f>D8-C13</f>
        <v>0.42333333333333556</v>
      </c>
      <c r="F13" s="10">
        <f t="shared" si="0"/>
        <v>1.341022397753437</v>
      </c>
    </row>
    <row r="14" spans="1:13" x14ac:dyDescent="0.2">
      <c r="A14" t="s">
        <v>125</v>
      </c>
      <c r="B14" t="s">
        <v>126</v>
      </c>
      <c r="C14">
        <v>25.88</v>
      </c>
      <c r="D14" s="38">
        <f>AVERAGE(C14:C15)</f>
        <v>25.954999999999998</v>
      </c>
      <c r="E14" s="3">
        <f>D14-C14</f>
        <v>7.4999999999999289E-2</v>
      </c>
      <c r="F14" s="4">
        <f t="shared" si="0"/>
        <v>1.0533610359548353</v>
      </c>
      <c r="G14" s="4">
        <f t="shared" ref="G14:G19" si="1">GEOMEAN(F2,F8)</f>
        <v>0.99769217652702535</v>
      </c>
      <c r="H14" s="3">
        <f t="shared" ref="H14:H19" si="2">F14/G14</f>
        <v>1.0557976305092356</v>
      </c>
      <c r="I14" s="3">
        <f t="shared" ref="I14:I19" si="3">ABS(LOG(H14,2))</f>
        <v>7.8333333333329702E-2</v>
      </c>
      <c r="J14" s="40">
        <f>GEOMEAN(H14,H15,H16)</f>
        <v>0.87155684388213883</v>
      </c>
      <c r="K14" s="40">
        <f>AVERAGE(I14:I16)</f>
        <v>0.25055555555555753</v>
      </c>
      <c r="L14" s="40">
        <f>STDEV(I14:I16)</f>
        <v>0.24550024515338453</v>
      </c>
      <c r="M14" s="40">
        <f>L14/SQRT(3)</f>
        <v>0.14173963262542569</v>
      </c>
    </row>
    <row r="15" spans="1:13" x14ac:dyDescent="0.2">
      <c r="A15" s="5" t="s">
        <v>125</v>
      </c>
      <c r="B15" s="5" t="s">
        <v>127</v>
      </c>
      <c r="C15">
        <v>26.03</v>
      </c>
      <c r="D15" s="38"/>
      <c r="E15" s="7">
        <f>D14-C15</f>
        <v>-7.5000000000002842E-2</v>
      </c>
      <c r="F15" s="8">
        <f t="shared" si="0"/>
        <v>0.94934212095051729</v>
      </c>
      <c r="G15" s="8">
        <f t="shared" si="1"/>
        <v>1.0472941228206278</v>
      </c>
      <c r="H15" s="7">
        <f>F15/G15</f>
        <v>0.90647135342810758</v>
      </c>
      <c r="I15" s="7">
        <f t="shared" si="3"/>
        <v>0.14166666666667119</v>
      </c>
      <c r="J15" s="40"/>
      <c r="K15" s="40"/>
      <c r="L15" s="40"/>
      <c r="M15" s="40"/>
    </row>
    <row r="16" spans="1:13" x14ac:dyDescent="0.2">
      <c r="A16" s="6" t="s">
        <v>125</v>
      </c>
      <c r="B16" s="6" t="s">
        <v>128</v>
      </c>
      <c r="C16">
        <v>26.55</v>
      </c>
      <c r="D16" s="38"/>
      <c r="E16" s="9">
        <f>D14-C16</f>
        <v>-0.59500000000000242</v>
      </c>
      <c r="F16" s="10">
        <f t="shared" si="0"/>
        <v>0.6620444551976975</v>
      </c>
      <c r="G16" s="10">
        <f t="shared" si="1"/>
        <v>0.95705030707390304</v>
      </c>
      <c r="H16" s="9">
        <f t="shared" si="2"/>
        <v>0.69175512541429518</v>
      </c>
      <c r="I16" s="9">
        <f t="shared" si="3"/>
        <v>0.53166666666667173</v>
      </c>
      <c r="J16" s="40"/>
      <c r="K16" s="40"/>
      <c r="L16" s="40"/>
      <c r="M16" s="40"/>
    </row>
    <row r="17" spans="1:13" x14ac:dyDescent="0.2">
      <c r="A17" t="s">
        <v>125</v>
      </c>
      <c r="B17" t="s">
        <v>129</v>
      </c>
      <c r="C17">
        <v>23.82</v>
      </c>
      <c r="D17" s="38"/>
      <c r="E17" s="3">
        <f>D14-C17</f>
        <v>2.134999999999998</v>
      </c>
      <c r="F17" s="4">
        <f t="shared" si="0"/>
        <v>4.392371255148193</v>
      </c>
      <c r="G17" s="4">
        <f t="shared" si="1"/>
        <v>1.3534735241372471</v>
      </c>
      <c r="H17" s="3">
        <f t="shared" si="2"/>
        <v>3.2452583495846725</v>
      </c>
      <c r="I17" s="3">
        <f t="shared" si="3"/>
        <v>1.6983333333333306</v>
      </c>
      <c r="J17" s="40">
        <f>GEOMEAN(H17,H18,H19)</f>
        <v>3.3791646946200879</v>
      </c>
      <c r="K17" s="40">
        <f>AVERAGE(H17:H19)</f>
        <v>3.3805401067392364</v>
      </c>
      <c r="L17" s="40">
        <f>STDEV(I17:I19)</f>
        <v>5.0579969684978077E-2</v>
      </c>
      <c r="M17" s="40">
        <f>L17/SQRT(3)</f>
        <v>2.9202359113225204E-2</v>
      </c>
    </row>
    <row r="18" spans="1:13" x14ac:dyDescent="0.2">
      <c r="A18" s="5" t="s">
        <v>125</v>
      </c>
      <c r="B18" s="5" t="s">
        <v>130</v>
      </c>
      <c r="C18">
        <v>23.73</v>
      </c>
      <c r="D18" s="38"/>
      <c r="E18" s="7">
        <f>D14-C18</f>
        <v>2.2249999999999979</v>
      </c>
      <c r="F18" s="8">
        <f>2^E18</f>
        <v>4.6751089942449751</v>
      </c>
      <c r="G18" s="8">
        <f t="shared" si="1"/>
        <v>1.3534735241372489</v>
      </c>
      <c r="H18" s="7">
        <f t="shared" si="2"/>
        <v>3.4541562216557224</v>
      </c>
      <c r="I18" s="7">
        <f t="shared" si="3"/>
        <v>1.7883333333333287</v>
      </c>
      <c r="J18" s="40"/>
      <c r="K18" s="40"/>
      <c r="L18" s="40"/>
      <c r="M18" s="40"/>
    </row>
    <row r="19" spans="1:13" ht="17" thickBot="1" x14ac:dyDescent="0.25">
      <c r="A19" s="11" t="s">
        <v>125</v>
      </c>
      <c r="B19" s="11" t="s">
        <v>131</v>
      </c>
      <c r="C19">
        <v>24.08</v>
      </c>
      <c r="D19" s="39"/>
      <c r="E19" s="12">
        <f>D14-C19</f>
        <v>1.875</v>
      </c>
      <c r="F19" s="13">
        <f t="shared" si="0"/>
        <v>3.6680161728186849</v>
      </c>
      <c r="G19" s="13">
        <f t="shared" si="1"/>
        <v>1.0656005016284857</v>
      </c>
      <c r="H19" s="12">
        <f t="shared" si="2"/>
        <v>3.4422057489773157</v>
      </c>
      <c r="I19" s="12">
        <f t="shared" si="3"/>
        <v>1.7833333333333317</v>
      </c>
      <c r="J19" s="41"/>
      <c r="K19" s="41"/>
      <c r="L19" s="41"/>
      <c r="M19" s="41"/>
    </row>
    <row r="20" spans="1:13" x14ac:dyDescent="0.2">
      <c r="A20" t="s">
        <v>11</v>
      </c>
      <c r="B20" t="s">
        <v>132</v>
      </c>
      <c r="C20">
        <v>21.95</v>
      </c>
      <c r="D20" s="38">
        <f>AVERAGE(C20:C22)</f>
        <v>22.01</v>
      </c>
      <c r="E20" s="3">
        <f>D20-C20</f>
        <v>6.0000000000002274E-2</v>
      </c>
      <c r="F20" s="4">
        <f>2^E20</f>
        <v>1.042465760841123</v>
      </c>
    </row>
    <row r="21" spans="1:13" x14ac:dyDescent="0.2">
      <c r="A21" s="5" t="s">
        <v>11</v>
      </c>
      <c r="B21" s="5" t="s">
        <v>133</v>
      </c>
      <c r="C21">
        <v>22.04</v>
      </c>
      <c r="D21" s="38"/>
      <c r="E21" s="7">
        <f>D20-C21</f>
        <v>-2.9999999999997584E-2</v>
      </c>
      <c r="F21" s="8">
        <f t="shared" ref="F21:F35" si="4">2^E21</f>
        <v>0.9794202975869285</v>
      </c>
    </row>
    <row r="22" spans="1:13" x14ac:dyDescent="0.2">
      <c r="A22" s="6" t="s">
        <v>11</v>
      </c>
      <c r="B22" s="6" t="s">
        <v>134</v>
      </c>
      <c r="C22">
        <v>22.04</v>
      </c>
      <c r="D22" s="38"/>
      <c r="E22" s="9">
        <f>D20-C22</f>
        <v>-2.9999999999997584E-2</v>
      </c>
      <c r="F22" s="10">
        <f t="shared" si="4"/>
        <v>0.9794202975869285</v>
      </c>
    </row>
    <row r="23" spans="1:13" x14ac:dyDescent="0.2">
      <c r="A23" t="s">
        <v>11</v>
      </c>
      <c r="B23" t="s">
        <v>135</v>
      </c>
      <c r="C23">
        <v>22.31</v>
      </c>
      <c r="D23" s="38"/>
      <c r="E23" s="3">
        <f>D20-C23</f>
        <v>-0.29999999999999716</v>
      </c>
      <c r="F23" s="4">
        <f t="shared" si="4"/>
        <v>0.81225239635623714</v>
      </c>
    </row>
    <row r="24" spans="1:13" x14ac:dyDescent="0.2">
      <c r="A24" s="5" t="s">
        <v>11</v>
      </c>
      <c r="B24" s="5" t="s">
        <v>136</v>
      </c>
      <c r="C24">
        <v>22.31</v>
      </c>
      <c r="D24" s="38"/>
      <c r="E24" s="7">
        <f>D20-C24</f>
        <v>-0.29999999999999716</v>
      </c>
      <c r="F24" s="8">
        <f t="shared" si="4"/>
        <v>0.81225239635623714</v>
      </c>
    </row>
    <row r="25" spans="1:13" x14ac:dyDescent="0.2">
      <c r="A25" s="6" t="s">
        <v>11</v>
      </c>
      <c r="B25" s="6" t="s">
        <v>137</v>
      </c>
      <c r="C25">
        <v>22.43</v>
      </c>
      <c r="D25" s="38"/>
      <c r="E25" s="9">
        <f>D20-C25</f>
        <v>-0.41999999999999815</v>
      </c>
      <c r="F25" s="10">
        <f t="shared" si="4"/>
        <v>0.74742462431747025</v>
      </c>
    </row>
    <row r="26" spans="1:13" x14ac:dyDescent="0.2">
      <c r="A26" t="s">
        <v>12</v>
      </c>
      <c r="B26" t="s">
        <v>132</v>
      </c>
      <c r="C26">
        <v>24.63</v>
      </c>
      <c r="D26" s="38">
        <f>AVERAGE(C26:C28)</f>
        <v>24.593333333333334</v>
      </c>
      <c r="E26" s="3">
        <f>D26-C26</f>
        <v>-3.6666666666665293E-2</v>
      </c>
      <c r="F26" s="4">
        <f t="shared" si="4"/>
        <v>0.97490485572224106</v>
      </c>
    </row>
    <row r="27" spans="1:13" x14ac:dyDescent="0.2">
      <c r="A27" s="5" t="s">
        <v>12</v>
      </c>
      <c r="B27" s="5" t="s">
        <v>133</v>
      </c>
      <c r="C27">
        <v>24.73</v>
      </c>
      <c r="D27" s="38"/>
      <c r="E27" s="7">
        <f>D26-C27</f>
        <v>-0.13666666666666671</v>
      </c>
      <c r="F27" s="8">
        <f t="shared" si="4"/>
        <v>0.90961839399828137</v>
      </c>
    </row>
    <row r="28" spans="1:13" x14ac:dyDescent="0.2">
      <c r="A28" s="6" t="s">
        <v>12</v>
      </c>
      <c r="B28" s="6" t="s">
        <v>134</v>
      </c>
      <c r="C28">
        <v>24.42</v>
      </c>
      <c r="D28" s="38"/>
      <c r="E28" s="9">
        <f>D26-C28</f>
        <v>0.17333333333333201</v>
      </c>
      <c r="F28" s="10">
        <f t="shared" si="4"/>
        <v>1.1276609270458033</v>
      </c>
    </row>
    <row r="29" spans="1:13" x14ac:dyDescent="0.2">
      <c r="A29" t="s">
        <v>12</v>
      </c>
      <c r="B29" t="s">
        <v>135</v>
      </c>
      <c r="C29">
        <v>24.6</v>
      </c>
      <c r="D29" s="38"/>
      <c r="E29" s="3">
        <f>D26-C29</f>
        <v>-6.6666666666677088E-3</v>
      </c>
      <c r="F29" s="4">
        <f t="shared" si="4"/>
        <v>0.9953896791032284</v>
      </c>
    </row>
    <row r="30" spans="1:13" x14ac:dyDescent="0.2">
      <c r="A30" s="5" t="s">
        <v>12</v>
      </c>
      <c r="B30" s="5" t="s">
        <v>136</v>
      </c>
      <c r="C30">
        <v>24.6</v>
      </c>
      <c r="D30" s="38"/>
      <c r="E30" s="7">
        <f>D26-C30</f>
        <v>-6.6666666666677088E-3</v>
      </c>
      <c r="F30" s="8">
        <f t="shared" si="4"/>
        <v>0.9953896791032284</v>
      </c>
    </row>
    <row r="31" spans="1:13" x14ac:dyDescent="0.2">
      <c r="A31" s="6" t="s">
        <v>12</v>
      </c>
      <c r="B31" s="6" t="s">
        <v>137</v>
      </c>
      <c r="C31">
        <v>23.16</v>
      </c>
      <c r="D31" s="38"/>
      <c r="E31" s="9">
        <f>D26-C31</f>
        <v>1.4333333333333336</v>
      </c>
      <c r="F31" s="10">
        <f t="shared" si="4"/>
        <v>2.7006998923363805</v>
      </c>
    </row>
    <row r="32" spans="1:13" x14ac:dyDescent="0.2">
      <c r="A32" t="s">
        <v>125</v>
      </c>
      <c r="B32" t="s">
        <v>132</v>
      </c>
      <c r="C32">
        <v>26.42</v>
      </c>
      <c r="D32" s="38">
        <f>AVERAGE(C32:C33)</f>
        <v>26.484999999999999</v>
      </c>
      <c r="E32" s="3">
        <f>D32-C32</f>
        <v>6.4999999999997726E-2</v>
      </c>
      <c r="F32" s="4">
        <f t="shared" si="4"/>
        <v>1.0460849397925276</v>
      </c>
      <c r="G32" s="4">
        <f t="shared" ref="G32:G37" si="5">GEOMEAN(F20,F26)</f>
        <v>1.0081195029202596</v>
      </c>
      <c r="H32" s="3">
        <f t="shared" ref="H32" si="6">F32/G32</f>
        <v>1.0376596591597445</v>
      </c>
      <c r="I32" s="3">
        <f t="shared" ref="I32:I37" si="7">ABS(LOG(H32,2))</f>
        <v>5.3333333333329298E-2</v>
      </c>
      <c r="J32" s="40">
        <f>GEOMEAN(H32,H33,H34)</f>
        <v>1.0905077326652559</v>
      </c>
      <c r="K32" s="40">
        <f>AVERAGE(I32:I34)</f>
        <v>0.12499999999999771</v>
      </c>
      <c r="L32" s="40">
        <f>STDEV(I32:I34)</f>
        <v>0.15542951242712499</v>
      </c>
      <c r="M32" s="40">
        <f>L32/SQRT(3)</f>
        <v>8.9737270839812908E-2</v>
      </c>
    </row>
    <row r="33" spans="1:13" x14ac:dyDescent="0.2">
      <c r="A33" s="5" t="s">
        <v>125</v>
      </c>
      <c r="B33" s="5" t="s">
        <v>133</v>
      </c>
      <c r="C33">
        <v>26.55</v>
      </c>
      <c r="D33" s="38"/>
      <c r="E33" s="7">
        <f>D32-C33</f>
        <v>-6.5000000000001279E-2</v>
      </c>
      <c r="F33" s="8">
        <f t="shared" si="4"/>
        <v>0.95594531759374124</v>
      </c>
      <c r="G33" s="8">
        <f t="shared" si="5"/>
        <v>0.94387431268169419</v>
      </c>
      <c r="H33" s="7">
        <f>F33/G33</f>
        <v>1.0127887842161436</v>
      </c>
      <c r="I33" s="7">
        <f t="shared" si="7"/>
        <v>1.8333333333330887E-2</v>
      </c>
      <c r="J33" s="40"/>
      <c r="K33" s="40"/>
      <c r="L33" s="40"/>
      <c r="M33" s="40"/>
    </row>
    <row r="34" spans="1:13" x14ac:dyDescent="0.2">
      <c r="A34" s="6" t="s">
        <v>125</v>
      </c>
      <c r="B34" s="6" t="s">
        <v>134</v>
      </c>
      <c r="C34">
        <v>26.11</v>
      </c>
      <c r="D34" s="38"/>
      <c r="E34" s="9">
        <f>D32-C34</f>
        <v>0.375</v>
      </c>
      <c r="F34" s="10">
        <f t="shared" si="4"/>
        <v>1.2968395546510096</v>
      </c>
      <c r="G34" s="10">
        <f t="shared" si="5"/>
        <v>1.0509300646305406</v>
      </c>
      <c r="H34" s="9">
        <f t="shared" ref="H34:H37" si="8">F34/G34</f>
        <v>1.2339922496240696</v>
      </c>
      <c r="I34" s="9">
        <f t="shared" si="7"/>
        <v>0.3033333333333329</v>
      </c>
      <c r="J34" s="40"/>
      <c r="K34" s="40"/>
      <c r="L34" s="40"/>
      <c r="M34" s="40"/>
    </row>
    <row r="35" spans="1:13" x14ac:dyDescent="0.2">
      <c r="A35" t="s">
        <v>125</v>
      </c>
      <c r="B35" t="s">
        <v>135</v>
      </c>
      <c r="C35">
        <v>24.28</v>
      </c>
      <c r="D35" s="38"/>
      <c r="E35" s="3">
        <f>D32-C35</f>
        <v>2.2049999999999983</v>
      </c>
      <c r="F35" s="4">
        <f t="shared" si="4"/>
        <v>4.6107453871954514</v>
      </c>
      <c r="G35" s="4">
        <f t="shared" si="5"/>
        <v>0.8991705356381865</v>
      </c>
      <c r="H35" s="3">
        <f t="shared" si="8"/>
        <v>5.1277763276829056</v>
      </c>
      <c r="I35" s="3">
        <f t="shared" si="7"/>
        <v>2.3583333333333307</v>
      </c>
      <c r="J35" s="40">
        <f>GEOMEAN(H35,H36,H37)</f>
        <v>5.1634428326097632</v>
      </c>
      <c r="K35" s="40">
        <f>AVERAGE(H35:H37)</f>
        <v>5.2311248805013539</v>
      </c>
      <c r="L35" s="40">
        <f>STDEV(I35:I37)</f>
        <v>0.28513154858766521</v>
      </c>
      <c r="M35" s="40">
        <f>L35/SQRT(3)</f>
        <v>0.16462077633154337</v>
      </c>
    </row>
    <row r="36" spans="1:13" x14ac:dyDescent="0.2">
      <c r="A36" s="5" t="s">
        <v>125</v>
      </c>
      <c r="B36" s="5" t="s">
        <v>136</v>
      </c>
      <c r="C36">
        <v>23.98</v>
      </c>
      <c r="D36" s="38"/>
      <c r="E36" s="7">
        <f>D32-C36</f>
        <v>2.504999999999999</v>
      </c>
      <c r="F36" s="8">
        <f>2^E36</f>
        <v>5.6764934248015253</v>
      </c>
      <c r="G36" s="8">
        <f t="shared" si="5"/>
        <v>0.8991705356381865</v>
      </c>
      <c r="H36" s="7">
        <f t="shared" si="8"/>
        <v>6.313033178709123</v>
      </c>
      <c r="I36" s="7">
        <f t="shared" si="7"/>
        <v>2.658333333333331</v>
      </c>
      <c r="J36" s="40"/>
      <c r="K36" s="40"/>
      <c r="L36" s="40"/>
      <c r="M36" s="40"/>
    </row>
    <row r="37" spans="1:13" ht="17" thickBot="1" x14ac:dyDescent="0.25">
      <c r="A37" s="11" t="s">
        <v>125</v>
      </c>
      <c r="B37" s="11" t="s">
        <v>137</v>
      </c>
      <c r="C37">
        <v>23.89</v>
      </c>
      <c r="D37" s="39"/>
      <c r="E37" s="12">
        <f>D32-C37</f>
        <v>2.5949999999999989</v>
      </c>
      <c r="F37" s="13">
        <f t="shared" ref="F37" si="9">2^E37</f>
        <v>6.0418903422512971</v>
      </c>
      <c r="G37" s="13">
        <f t="shared" si="5"/>
        <v>1.4207637391289769</v>
      </c>
      <c r="H37" s="12">
        <f t="shared" si="8"/>
        <v>4.2525651351120342</v>
      </c>
      <c r="I37" s="12">
        <f t="shared" si="7"/>
        <v>2.0883333333333307</v>
      </c>
      <c r="J37" s="41"/>
      <c r="K37" s="41"/>
      <c r="L37" s="41"/>
      <c r="M37" s="41"/>
    </row>
    <row r="38" spans="1:13" x14ac:dyDescent="0.2">
      <c r="A38" t="s">
        <v>11</v>
      </c>
      <c r="B38" t="s">
        <v>138</v>
      </c>
      <c r="C38">
        <v>21.86</v>
      </c>
      <c r="D38" s="38">
        <f>AVERAGE(C38:C40)</f>
        <v>21.883333333333336</v>
      </c>
      <c r="E38" s="3">
        <f>D38-C38</f>
        <v>2.3333333333336981E-2</v>
      </c>
      <c r="F38" s="4">
        <f>2^E38</f>
        <v>1.0163049321681914</v>
      </c>
    </row>
    <row r="39" spans="1:13" x14ac:dyDescent="0.2">
      <c r="A39" s="5" t="s">
        <v>11</v>
      </c>
      <c r="B39" s="5" t="s">
        <v>139</v>
      </c>
      <c r="C39">
        <v>21.95</v>
      </c>
      <c r="D39" s="38"/>
      <c r="E39" s="7">
        <f>D38-C39</f>
        <v>-6.6666666666662877E-2</v>
      </c>
      <c r="F39" s="8">
        <f t="shared" ref="F39:F53" si="10">2^E39</f>
        <v>0.95484160391041895</v>
      </c>
    </row>
    <row r="40" spans="1:13" x14ac:dyDescent="0.2">
      <c r="A40" s="6" t="s">
        <v>11</v>
      </c>
      <c r="B40" s="6" t="s">
        <v>140</v>
      </c>
      <c r="C40">
        <v>21.84</v>
      </c>
      <c r="D40" s="38"/>
      <c r="E40" s="9">
        <f>D38-C40</f>
        <v>4.3333333333336554E-2</v>
      </c>
      <c r="F40" s="10">
        <f t="shared" si="10"/>
        <v>1.0304920203293</v>
      </c>
    </row>
    <row r="41" spans="1:13" x14ac:dyDescent="0.2">
      <c r="A41" t="s">
        <v>11</v>
      </c>
      <c r="B41" t="s">
        <v>141</v>
      </c>
      <c r="C41">
        <v>22.04</v>
      </c>
      <c r="D41" s="38"/>
      <c r="E41" s="3">
        <f>D38-C41</f>
        <v>-0.15666666666666273</v>
      </c>
      <c r="F41" s="4">
        <f t="shared" si="10"/>
        <v>0.89709540876983351</v>
      </c>
    </row>
    <row r="42" spans="1:13" x14ac:dyDescent="0.2">
      <c r="A42" s="5" t="s">
        <v>11</v>
      </c>
      <c r="B42" s="5" t="s">
        <v>142</v>
      </c>
      <c r="C42">
        <v>22.01</v>
      </c>
      <c r="D42" s="38"/>
      <c r="E42" s="7">
        <f>D38-C42</f>
        <v>-0.12666666666666515</v>
      </c>
      <c r="F42" s="8">
        <f t="shared" si="10"/>
        <v>0.91594529027024962</v>
      </c>
    </row>
    <row r="43" spans="1:13" x14ac:dyDescent="0.2">
      <c r="A43" s="6" t="s">
        <v>11</v>
      </c>
      <c r="B43" s="6" t="s">
        <v>143</v>
      </c>
      <c r="C43">
        <v>21.99</v>
      </c>
      <c r="D43" s="38"/>
      <c r="E43" s="9">
        <f>D38-C43</f>
        <v>-0.10666666666666202</v>
      </c>
      <c r="F43" s="10">
        <f t="shared" si="10"/>
        <v>0.92873141003855164</v>
      </c>
    </row>
    <row r="44" spans="1:13" x14ac:dyDescent="0.2">
      <c r="A44" t="s">
        <v>12</v>
      </c>
      <c r="B44" t="s">
        <v>138</v>
      </c>
      <c r="C44">
        <v>24.57</v>
      </c>
      <c r="D44" s="38">
        <f>AVERAGE(C44:C46)</f>
        <v>24.553333333333331</v>
      </c>
      <c r="E44" s="3">
        <f>D44-C44</f>
        <v>-1.6666666666669272E-2</v>
      </c>
      <c r="F44" s="4">
        <f t="shared" si="10"/>
        <v>0.98851402035289437</v>
      </c>
    </row>
    <row r="45" spans="1:13" x14ac:dyDescent="0.2">
      <c r="A45" s="5" t="s">
        <v>12</v>
      </c>
      <c r="B45" s="5" t="s">
        <v>139</v>
      </c>
      <c r="C45">
        <v>24.53</v>
      </c>
      <c r="D45" s="38"/>
      <c r="E45" s="7">
        <f>D44-C45</f>
        <v>2.3333333333329875E-2</v>
      </c>
      <c r="F45" s="8">
        <f t="shared" si="10"/>
        <v>1.0163049321681865</v>
      </c>
    </row>
    <row r="46" spans="1:13" x14ac:dyDescent="0.2">
      <c r="A46" s="6" t="s">
        <v>12</v>
      </c>
      <c r="B46" s="6" t="s">
        <v>140</v>
      </c>
      <c r="C46">
        <v>24.56</v>
      </c>
      <c r="D46" s="38"/>
      <c r="E46" s="9">
        <f>D44-C46</f>
        <v>-6.6666666666677088E-3</v>
      </c>
      <c r="F46" s="10">
        <f t="shared" si="10"/>
        <v>0.9953896791032284</v>
      </c>
    </row>
    <row r="47" spans="1:13" x14ac:dyDescent="0.2">
      <c r="A47" t="s">
        <v>12</v>
      </c>
      <c r="B47" t="s">
        <v>141</v>
      </c>
      <c r="C47">
        <v>23.5</v>
      </c>
      <c r="D47" s="38"/>
      <c r="E47" s="3">
        <f>D44-C47</f>
        <v>1.053333333333331</v>
      </c>
      <c r="F47" s="4">
        <f t="shared" si="10"/>
        <v>2.0753193183194911</v>
      </c>
    </row>
    <row r="48" spans="1:13" x14ac:dyDescent="0.2">
      <c r="A48" s="5" t="s">
        <v>12</v>
      </c>
      <c r="B48" s="5" t="s">
        <v>142</v>
      </c>
      <c r="C48">
        <v>23.44</v>
      </c>
      <c r="D48" s="38"/>
      <c r="E48" s="7">
        <f>D44-C48</f>
        <v>1.1133333333333297</v>
      </c>
      <c r="F48" s="8">
        <f t="shared" si="10"/>
        <v>2.1634493321602042</v>
      </c>
    </row>
    <row r="49" spans="1:13" x14ac:dyDescent="0.2">
      <c r="A49" s="6" t="s">
        <v>12</v>
      </c>
      <c r="B49" s="6" t="s">
        <v>143</v>
      </c>
      <c r="C49">
        <v>23.41</v>
      </c>
      <c r="D49" s="38"/>
      <c r="E49" s="9">
        <f>D44-C49</f>
        <v>1.1433333333333309</v>
      </c>
      <c r="F49" s="10">
        <f t="shared" si="10"/>
        <v>2.2089080014886995</v>
      </c>
    </row>
    <row r="50" spans="1:13" x14ac:dyDescent="0.2">
      <c r="A50" t="s">
        <v>125</v>
      </c>
      <c r="B50" t="s">
        <v>138</v>
      </c>
      <c r="C50">
        <v>26.16</v>
      </c>
      <c r="D50" s="38">
        <f>AVERAGE(C50:C51)</f>
        <v>26.2</v>
      </c>
      <c r="E50" s="3">
        <f>D50-C50</f>
        <v>3.9999999999999147E-2</v>
      </c>
      <c r="F50" s="4">
        <f t="shared" si="10"/>
        <v>1.0281138266560659</v>
      </c>
      <c r="G50" s="4">
        <f t="shared" ref="G50:G55" si="11">GEOMEAN(F38,F44)</f>
        <v>1.0023131618421732</v>
      </c>
      <c r="H50" s="3">
        <f t="shared" ref="H50" si="12">F50/G50</f>
        <v>1.0257411214340166</v>
      </c>
      <c r="I50" s="3">
        <f t="shared" ref="I50:I55" si="13">ABS(LOG(H50,2))</f>
        <v>3.6666666666665085E-2</v>
      </c>
      <c r="J50" s="40">
        <f>GEOMEAN(H50,H51,H52)</f>
        <v>1.1095694720678442</v>
      </c>
      <c r="K50" s="40">
        <f>AVERAGE(I50:I52)</f>
        <v>0.16222222222222074</v>
      </c>
      <c r="L50" s="40">
        <f>STDEV(I50:I52)</f>
        <v>0.23352571434267999</v>
      </c>
      <c r="M50" s="40">
        <f>L50/SQRT(3)</f>
        <v>0.13482613403844596</v>
      </c>
    </row>
    <row r="51" spans="1:13" x14ac:dyDescent="0.2">
      <c r="A51" s="5" t="s">
        <v>125</v>
      </c>
      <c r="B51" s="5" t="s">
        <v>139</v>
      </c>
      <c r="C51">
        <v>26.24</v>
      </c>
      <c r="D51" s="38"/>
      <c r="E51" s="7">
        <f>D50-C51</f>
        <v>-3.9999999999999147E-2</v>
      </c>
      <c r="F51" s="8">
        <f t="shared" si="10"/>
        <v>0.97265494741228609</v>
      </c>
      <c r="G51" s="8">
        <f t="shared" si="11"/>
        <v>0.9850940216515075</v>
      </c>
      <c r="H51" s="7">
        <f>F51/G51</f>
        <v>0.98737270355334472</v>
      </c>
      <c r="I51" s="7">
        <f t="shared" si="13"/>
        <v>1.8333333333332664E-2</v>
      </c>
      <c r="J51" s="40"/>
      <c r="K51" s="40"/>
      <c r="L51" s="40"/>
      <c r="M51" s="40"/>
    </row>
    <row r="52" spans="1:13" x14ac:dyDescent="0.2">
      <c r="A52" s="6" t="s">
        <v>125</v>
      </c>
      <c r="B52" s="6" t="s">
        <v>140</v>
      </c>
      <c r="C52">
        <v>25.75</v>
      </c>
      <c r="D52" s="38"/>
      <c r="E52" s="9">
        <f>D50-C52</f>
        <v>0.44999999999999929</v>
      </c>
      <c r="F52" s="10">
        <f t="shared" si="10"/>
        <v>1.3660402567543948</v>
      </c>
      <c r="G52" s="10">
        <f t="shared" si="11"/>
        <v>1.0127887842161463</v>
      </c>
      <c r="H52" s="9">
        <f t="shared" ref="H52:H55" si="14">F52/G52</f>
        <v>1.3487908614742901</v>
      </c>
      <c r="I52" s="9">
        <f t="shared" si="13"/>
        <v>0.43166666666666453</v>
      </c>
      <c r="J52" s="40"/>
      <c r="K52" s="40"/>
      <c r="L52" s="40"/>
      <c r="M52" s="40"/>
    </row>
    <row r="53" spans="1:13" x14ac:dyDescent="0.2">
      <c r="A53" t="s">
        <v>125</v>
      </c>
      <c r="B53" t="s">
        <v>141</v>
      </c>
      <c r="C53">
        <v>23.26</v>
      </c>
      <c r="D53" s="38"/>
      <c r="E53" s="3">
        <f>D50-C53</f>
        <v>2.9399999999999977</v>
      </c>
      <c r="F53" s="4">
        <f t="shared" si="10"/>
        <v>7.6741129546021014</v>
      </c>
      <c r="G53" s="4">
        <f t="shared" si="11"/>
        <v>1.3644630563689719</v>
      </c>
      <c r="H53" s="3">
        <f t="shared" si="14"/>
        <v>5.6242731664893846</v>
      </c>
      <c r="I53" s="3">
        <f t="shared" si="13"/>
        <v>2.4916666666666631</v>
      </c>
      <c r="J53" s="40">
        <f>GEOMEAN(H53,H54,H55)</f>
        <v>4.3670730582825525</v>
      </c>
      <c r="K53" s="40">
        <f>AVERAGE(H53:H55)</f>
        <v>4.447997775143441</v>
      </c>
      <c r="L53" s="40">
        <f>STDEV(I53:I55)</f>
        <v>0.33552198139614919</v>
      </c>
      <c r="M53" s="40">
        <f>L53/SQRT(3)</f>
        <v>0.19371370627810336</v>
      </c>
    </row>
    <row r="54" spans="1:13" x14ac:dyDescent="0.2">
      <c r="A54" s="5" t="s">
        <v>125</v>
      </c>
      <c r="B54" s="5" t="s">
        <v>142</v>
      </c>
      <c r="C54">
        <v>23.65</v>
      </c>
      <c r="D54" s="38"/>
      <c r="E54" s="7">
        <f>D50-C54</f>
        <v>2.5500000000000007</v>
      </c>
      <c r="F54" s="8">
        <f>2^E54</f>
        <v>5.8563427837825044</v>
      </c>
      <c r="G54" s="8">
        <f t="shared" si="11"/>
        <v>1.4076935840339886</v>
      </c>
      <c r="H54" s="7">
        <f t="shared" si="14"/>
        <v>4.1602397355539154</v>
      </c>
      <c r="I54" s="7">
        <f t="shared" si="13"/>
        <v>2.0566666666666684</v>
      </c>
      <c r="J54" s="40"/>
      <c r="K54" s="40"/>
      <c r="L54" s="40"/>
      <c r="M54" s="40"/>
    </row>
    <row r="55" spans="1:13" ht="17" thickBot="1" x14ac:dyDescent="0.25">
      <c r="A55" s="11" t="s">
        <v>125</v>
      </c>
      <c r="B55" s="11" t="s">
        <v>143</v>
      </c>
      <c r="C55">
        <v>23.85</v>
      </c>
      <c r="D55" s="39"/>
      <c r="E55" s="12">
        <f>D50-C55</f>
        <v>2.3499999999999979</v>
      </c>
      <c r="F55" s="13">
        <f t="shared" ref="F55" si="15">2^E55</f>
        <v>5.0982425092770409</v>
      </c>
      <c r="G55" s="13">
        <f t="shared" si="11"/>
        <v>1.432299634457832</v>
      </c>
      <c r="H55" s="12">
        <f t="shared" si="14"/>
        <v>3.5594804233870221</v>
      </c>
      <c r="I55" s="12">
        <f t="shared" si="13"/>
        <v>1.8316666666666632</v>
      </c>
      <c r="J55" s="41"/>
      <c r="K55" s="41"/>
      <c r="L55" s="41"/>
      <c r="M55" s="41"/>
    </row>
  </sheetData>
  <mergeCells count="33">
    <mergeCell ref="D20:D25"/>
    <mergeCell ref="D2:D7"/>
    <mergeCell ref="D8:D13"/>
    <mergeCell ref="D14:D19"/>
    <mergeCell ref="J14:J16"/>
    <mergeCell ref="M14:M16"/>
    <mergeCell ref="J17:J19"/>
    <mergeCell ref="K17:K19"/>
    <mergeCell ref="L17:L19"/>
    <mergeCell ref="M17:M19"/>
    <mergeCell ref="K14:K16"/>
    <mergeCell ref="L14:L16"/>
    <mergeCell ref="M32:M34"/>
    <mergeCell ref="J35:J37"/>
    <mergeCell ref="K35:K37"/>
    <mergeCell ref="L35:L37"/>
    <mergeCell ref="M35:M37"/>
    <mergeCell ref="D26:D31"/>
    <mergeCell ref="D32:D37"/>
    <mergeCell ref="J32:J34"/>
    <mergeCell ref="K32:K34"/>
    <mergeCell ref="L32:L34"/>
    <mergeCell ref="D38:D43"/>
    <mergeCell ref="D44:D49"/>
    <mergeCell ref="D50:D55"/>
    <mergeCell ref="J50:J52"/>
    <mergeCell ref="K50:K52"/>
    <mergeCell ref="M50:M52"/>
    <mergeCell ref="J53:J55"/>
    <mergeCell ref="K53:K55"/>
    <mergeCell ref="L53:L55"/>
    <mergeCell ref="M53:M55"/>
    <mergeCell ref="L50:L52"/>
  </mergeCells>
  <pageMargins left="0.7" right="0.7" top="0.75" bottom="0.75" header="0.3" footer="0.3"/>
  <pageSetup scale="54" orientation="landscape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1159-628E-0D4D-AB47-451C90D5E0B2}">
  <sheetPr>
    <pageSetUpPr fitToPage="1"/>
  </sheetPr>
  <dimension ref="A1:M55"/>
  <sheetViews>
    <sheetView topLeftCell="B1" zoomScale="110" zoomScaleNormal="110" workbookViewId="0">
      <pane ySplit="1" topLeftCell="A26" activePane="bottomLeft" state="frozen"/>
      <selection pane="bottomLeft" activeCell="B57" sqref="B57"/>
    </sheetView>
  </sheetViews>
  <sheetFormatPr baseColWidth="10" defaultRowHeight="16" x14ac:dyDescent="0.2"/>
  <cols>
    <col min="2" max="2" width="23.85546875" bestFit="1" customWidth="1"/>
    <col min="4" max="4" width="12.7109375" customWidth="1"/>
    <col min="5" max="5" width="12.28515625" customWidth="1"/>
    <col min="6" max="6" width="9.7109375" customWidth="1"/>
    <col min="7" max="7" width="16.7109375" customWidth="1"/>
    <col min="12" max="12" width="12.28515625" customWidth="1"/>
  </cols>
  <sheetData>
    <row r="1" spans="1:13" s="1" customFormat="1" ht="11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13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x14ac:dyDescent="0.2">
      <c r="A2" t="s">
        <v>11</v>
      </c>
      <c r="B2" t="s">
        <v>126</v>
      </c>
      <c r="C2">
        <v>21.79</v>
      </c>
      <c r="D2" s="38">
        <f>AVERAGE(C2:C4)</f>
        <v>21.76</v>
      </c>
      <c r="E2" s="3">
        <f>D2-C2</f>
        <v>-2.9999999999997584E-2</v>
      </c>
      <c r="F2" s="4">
        <f>2^E2</f>
        <v>0.9794202975869285</v>
      </c>
    </row>
    <row r="3" spans="1:13" x14ac:dyDescent="0.2">
      <c r="A3" s="5" t="s">
        <v>11</v>
      </c>
      <c r="B3" s="5" t="s">
        <v>127</v>
      </c>
      <c r="C3">
        <v>21.72</v>
      </c>
      <c r="D3" s="38"/>
      <c r="E3" s="7">
        <f>D2-C3</f>
        <v>4.00000000000027E-2</v>
      </c>
      <c r="F3" s="8">
        <f t="shared" ref="F3:F19" si="0">2^E3</f>
        <v>1.0281138266560685</v>
      </c>
    </row>
    <row r="4" spans="1:13" x14ac:dyDescent="0.2">
      <c r="A4" s="6" t="s">
        <v>11</v>
      </c>
      <c r="B4" s="6" t="s">
        <v>128</v>
      </c>
      <c r="C4">
        <v>21.77</v>
      </c>
      <c r="D4" s="38"/>
      <c r="E4" s="9">
        <f>D2-C4</f>
        <v>-9.9999999999980105E-3</v>
      </c>
      <c r="F4" s="10">
        <f t="shared" si="0"/>
        <v>0.99309249543703737</v>
      </c>
    </row>
    <row r="5" spans="1:13" x14ac:dyDescent="0.2">
      <c r="A5" t="s">
        <v>11</v>
      </c>
      <c r="B5" t="s">
        <v>129</v>
      </c>
      <c r="C5">
        <v>21.85</v>
      </c>
      <c r="D5" s="38"/>
      <c r="E5" s="3">
        <f>D2-C5</f>
        <v>-8.9999999999999858E-2</v>
      </c>
      <c r="F5" s="4">
        <f t="shared" si="0"/>
        <v>0.93952274921401191</v>
      </c>
    </row>
    <row r="6" spans="1:13" x14ac:dyDescent="0.2">
      <c r="A6" s="5" t="s">
        <v>11</v>
      </c>
      <c r="B6" s="5" t="s">
        <v>130</v>
      </c>
      <c r="C6">
        <v>21.9</v>
      </c>
      <c r="D6" s="38"/>
      <c r="E6" s="7">
        <f>D2-C6</f>
        <v>-0.13999999999999702</v>
      </c>
      <c r="F6" s="8">
        <f t="shared" si="0"/>
        <v>0.90751915531716276</v>
      </c>
    </row>
    <row r="7" spans="1:13" x14ac:dyDescent="0.2">
      <c r="A7" s="6" t="s">
        <v>11</v>
      </c>
      <c r="B7" s="6" t="s">
        <v>131</v>
      </c>
      <c r="C7">
        <v>22</v>
      </c>
      <c r="D7" s="38"/>
      <c r="E7" s="9">
        <f>D2-C7</f>
        <v>-0.23999999999999844</v>
      </c>
      <c r="F7" s="10">
        <f t="shared" si="0"/>
        <v>0.84674531236252804</v>
      </c>
    </row>
    <row r="8" spans="1:13" x14ac:dyDescent="0.2">
      <c r="A8" t="s">
        <v>12</v>
      </c>
      <c r="B8" t="s">
        <v>126</v>
      </c>
      <c r="C8">
        <v>24.33</v>
      </c>
      <c r="D8" s="38">
        <f>AVERAGE(C8:C10)</f>
        <v>24.353333333333335</v>
      </c>
      <c r="E8" s="3">
        <f>D8-C8</f>
        <v>2.3333333333336981E-2</v>
      </c>
      <c r="F8" s="4">
        <f t="shared" si="0"/>
        <v>1.0163049321681914</v>
      </c>
    </row>
    <row r="9" spans="1:13" x14ac:dyDescent="0.2">
      <c r="A9" s="5" t="s">
        <v>12</v>
      </c>
      <c r="B9" s="5" t="s">
        <v>127</v>
      </c>
      <c r="C9">
        <v>24.26</v>
      </c>
      <c r="D9" s="38"/>
      <c r="E9" s="7">
        <f>D8-C9</f>
        <v>9.3333333333333712E-2</v>
      </c>
      <c r="F9" s="8">
        <f t="shared" si="0"/>
        <v>1.0668322429453578</v>
      </c>
    </row>
    <row r="10" spans="1:13" x14ac:dyDescent="0.2">
      <c r="A10" s="6" t="s">
        <v>12</v>
      </c>
      <c r="B10" s="6" t="s">
        <v>128</v>
      </c>
      <c r="C10">
        <v>24.47</v>
      </c>
      <c r="D10" s="38"/>
      <c r="E10" s="9">
        <f>D8-C10</f>
        <v>-0.11666666666666359</v>
      </c>
      <c r="F10" s="10">
        <f t="shared" si="0"/>
        <v>0.9223161935859413</v>
      </c>
    </row>
    <row r="11" spans="1:13" x14ac:dyDescent="0.2">
      <c r="A11" t="s">
        <v>12</v>
      </c>
      <c r="B11" t="s">
        <v>129</v>
      </c>
      <c r="C11">
        <v>23.39</v>
      </c>
      <c r="D11" s="38"/>
      <c r="E11" s="3">
        <f>D8-C11</f>
        <v>0.96333333333333471</v>
      </c>
      <c r="F11" s="4">
        <f t="shared" si="0"/>
        <v>1.9498097114444823</v>
      </c>
    </row>
    <row r="12" spans="1:13" x14ac:dyDescent="0.2">
      <c r="A12" s="5" t="s">
        <v>12</v>
      </c>
      <c r="B12" s="5" t="s">
        <v>130</v>
      </c>
      <c r="C12">
        <v>23.34</v>
      </c>
      <c r="D12" s="38"/>
      <c r="E12" s="7">
        <f>D8-C12</f>
        <v>1.0133333333333354</v>
      </c>
      <c r="F12" s="8">
        <f t="shared" si="0"/>
        <v>2.0185696024237512</v>
      </c>
    </row>
    <row r="13" spans="1:13" x14ac:dyDescent="0.2">
      <c r="A13" s="6" t="s">
        <v>12</v>
      </c>
      <c r="B13" s="6" t="s">
        <v>131</v>
      </c>
      <c r="C13">
        <v>23.93</v>
      </c>
      <c r="D13" s="38"/>
      <c r="E13" s="9">
        <f>D8-C13</f>
        <v>0.42333333333333556</v>
      </c>
      <c r="F13" s="10">
        <f t="shared" si="0"/>
        <v>1.341022397753437</v>
      </c>
    </row>
    <row r="14" spans="1:13" x14ac:dyDescent="0.2">
      <c r="A14" t="s">
        <v>44</v>
      </c>
      <c r="B14" t="s">
        <v>126</v>
      </c>
      <c r="C14">
        <v>32.65</v>
      </c>
      <c r="D14" s="38">
        <f>AVERAGE(C14:C15)</f>
        <v>32.575000000000003</v>
      </c>
      <c r="E14" s="3">
        <f>D14-C14</f>
        <v>-7.4999999999995737E-2</v>
      </c>
      <c r="F14" s="4">
        <f t="shared" si="0"/>
        <v>0.94934212095052206</v>
      </c>
      <c r="G14" s="4">
        <f t="shared" ref="G14:G19" si="1">GEOMEAN(F2,F8)</f>
        <v>0.99769217652702535</v>
      </c>
      <c r="H14" s="3">
        <f t="shared" ref="H14:H19" si="2">F14/G14</f>
        <v>0.95153810291987029</v>
      </c>
      <c r="I14" s="3">
        <f t="shared" ref="I14:I19" si="3">ABS(LOG(H14,2))</f>
        <v>7.1666666666665296E-2</v>
      </c>
      <c r="J14" s="40">
        <f>GEOMEAN(H14,H15,H16)</f>
        <v>1.0705360161946931</v>
      </c>
      <c r="K14" s="40">
        <f>AVERAGE(I14:I16)</f>
        <v>0.1461111111111108</v>
      </c>
      <c r="L14" s="40">
        <f>STDEV(I14:I16)</f>
        <v>0.18649793961725483</v>
      </c>
      <c r="M14" s="40">
        <f>L14/SQRT(3)</f>
        <v>0.10767463564133266</v>
      </c>
    </row>
    <row r="15" spans="1:13" x14ac:dyDescent="0.2">
      <c r="A15" s="5" t="s">
        <v>44</v>
      </c>
      <c r="B15" s="5" t="s">
        <v>127</v>
      </c>
      <c r="C15">
        <v>32.5</v>
      </c>
      <c r="D15" s="38"/>
      <c r="E15" s="7">
        <f>D14-C15</f>
        <v>7.5000000000002842E-2</v>
      </c>
      <c r="F15" s="8">
        <f t="shared" si="0"/>
        <v>1.053361035954838</v>
      </c>
      <c r="G15" s="8">
        <f t="shared" si="1"/>
        <v>1.0472941228206278</v>
      </c>
      <c r="H15" s="7">
        <f>F15/G15</f>
        <v>1.0057929410678543</v>
      </c>
      <c r="I15" s="7">
        <f t="shared" si="3"/>
        <v>8.3333333333346221E-3</v>
      </c>
      <c r="J15" s="40"/>
      <c r="K15" s="40"/>
      <c r="L15" s="40"/>
      <c r="M15" s="40"/>
    </row>
    <row r="16" spans="1:13" x14ac:dyDescent="0.2">
      <c r="A16" s="6" t="s">
        <v>44</v>
      </c>
      <c r="B16" s="6" t="s">
        <v>128</v>
      </c>
      <c r="C16">
        <v>32.28</v>
      </c>
      <c r="D16" s="38"/>
      <c r="E16" s="9">
        <f>D14-C16</f>
        <v>0.29500000000000171</v>
      </c>
      <c r="F16" s="10">
        <f t="shared" si="0"/>
        <v>1.2268849772538055</v>
      </c>
      <c r="G16" s="10">
        <f t="shared" si="1"/>
        <v>0.95705030707390304</v>
      </c>
      <c r="H16" s="9">
        <f t="shared" si="2"/>
        <v>1.2819440819207282</v>
      </c>
      <c r="I16" s="9">
        <f t="shared" si="3"/>
        <v>0.3583333333333325</v>
      </c>
      <c r="J16" s="40"/>
      <c r="K16" s="40"/>
      <c r="L16" s="40"/>
      <c r="M16" s="40"/>
    </row>
    <row r="17" spans="1:13" x14ac:dyDescent="0.2">
      <c r="A17" t="s">
        <v>44</v>
      </c>
      <c r="B17" t="s">
        <v>129</v>
      </c>
      <c r="C17">
        <v>28.84</v>
      </c>
      <c r="D17" s="38"/>
      <c r="E17" s="3">
        <f>D14-C17</f>
        <v>3.735000000000003</v>
      </c>
      <c r="F17" s="4">
        <f t="shared" si="0"/>
        <v>13.31517975538442</v>
      </c>
      <c r="G17" s="4">
        <f t="shared" si="1"/>
        <v>1.3534735241372471</v>
      </c>
      <c r="H17" s="3">
        <f t="shared" si="2"/>
        <v>9.8377836861433963</v>
      </c>
      <c r="I17" s="3">
        <f t="shared" si="3"/>
        <v>3.298333333333336</v>
      </c>
      <c r="J17" s="40">
        <f>GEOMEAN(H17,H18,H19)</f>
        <v>10.978938483550253</v>
      </c>
      <c r="K17" s="40">
        <f>AVERAGE(H17:H19)</f>
        <v>11.046562061805176</v>
      </c>
      <c r="L17" s="40">
        <f>STDEV(I17:I19)</f>
        <v>0.1941863366288506</v>
      </c>
      <c r="M17" s="40">
        <f>L17/SQRT(3)</f>
        <v>0.11211353372561418</v>
      </c>
    </row>
    <row r="18" spans="1:13" x14ac:dyDescent="0.2">
      <c r="A18" s="5" t="s">
        <v>44</v>
      </c>
      <c r="B18" s="5" t="s">
        <v>130</v>
      </c>
      <c r="C18">
        <v>28.74</v>
      </c>
      <c r="D18" s="38"/>
      <c r="E18" s="7">
        <f>D14-C18</f>
        <v>3.8350000000000044</v>
      </c>
      <c r="F18" s="8">
        <f>2^E18</f>
        <v>14.270856310721527</v>
      </c>
      <c r="G18" s="8">
        <f t="shared" si="1"/>
        <v>1.3534735241372489</v>
      </c>
      <c r="H18" s="7">
        <f t="shared" si="2"/>
        <v>10.543875484980962</v>
      </c>
      <c r="I18" s="7">
        <f t="shared" si="3"/>
        <v>3.3983333333333352</v>
      </c>
      <c r="J18" s="40"/>
      <c r="K18" s="40"/>
      <c r="L18" s="40"/>
      <c r="M18" s="40"/>
    </row>
    <row r="19" spans="1:13" ht="17" thickBot="1" x14ac:dyDescent="0.25">
      <c r="A19" s="11" t="s">
        <v>44</v>
      </c>
      <c r="B19" s="11" t="s">
        <v>131</v>
      </c>
      <c r="C19">
        <v>28.81</v>
      </c>
      <c r="D19" s="39"/>
      <c r="E19" s="12">
        <f>D14-C19</f>
        <v>3.7650000000000041</v>
      </c>
      <c r="F19" s="13">
        <f t="shared" si="0"/>
        <v>13.594959986218443</v>
      </c>
      <c r="G19" s="13">
        <f t="shared" si="1"/>
        <v>1.0656005016284857</v>
      </c>
      <c r="H19" s="12">
        <f t="shared" si="2"/>
        <v>12.758027014291169</v>
      </c>
      <c r="I19" s="12">
        <f t="shared" si="3"/>
        <v>3.6733333333333356</v>
      </c>
      <c r="J19" s="41"/>
      <c r="K19" s="41"/>
      <c r="L19" s="41"/>
      <c r="M19" s="41"/>
    </row>
    <row r="20" spans="1:13" x14ac:dyDescent="0.2">
      <c r="A20" t="s">
        <v>11</v>
      </c>
      <c r="B20" t="s">
        <v>132</v>
      </c>
      <c r="C20">
        <v>21.95</v>
      </c>
      <c r="D20" s="38">
        <f>AVERAGE(C20:C22)</f>
        <v>22.01</v>
      </c>
      <c r="E20" s="3">
        <f>D20-C20</f>
        <v>6.0000000000002274E-2</v>
      </c>
      <c r="F20" s="4">
        <f>2^E20</f>
        <v>1.042465760841123</v>
      </c>
    </row>
    <row r="21" spans="1:13" x14ac:dyDescent="0.2">
      <c r="A21" s="5" t="s">
        <v>11</v>
      </c>
      <c r="B21" s="5" t="s">
        <v>133</v>
      </c>
      <c r="C21">
        <v>22.04</v>
      </c>
      <c r="D21" s="38"/>
      <c r="E21" s="7">
        <f>D20-C21</f>
        <v>-2.9999999999997584E-2</v>
      </c>
      <c r="F21" s="8">
        <f t="shared" ref="F21:F35" si="4">2^E21</f>
        <v>0.9794202975869285</v>
      </c>
    </row>
    <row r="22" spans="1:13" x14ac:dyDescent="0.2">
      <c r="A22" s="6" t="s">
        <v>11</v>
      </c>
      <c r="B22" s="6" t="s">
        <v>134</v>
      </c>
      <c r="C22">
        <v>22.04</v>
      </c>
      <c r="D22" s="38"/>
      <c r="E22" s="9">
        <f>D20-C22</f>
        <v>-2.9999999999997584E-2</v>
      </c>
      <c r="F22" s="10">
        <f t="shared" si="4"/>
        <v>0.9794202975869285</v>
      </c>
    </row>
    <row r="23" spans="1:13" x14ac:dyDescent="0.2">
      <c r="A23" t="s">
        <v>11</v>
      </c>
      <c r="B23" t="s">
        <v>135</v>
      </c>
      <c r="C23">
        <v>22.31</v>
      </c>
      <c r="D23" s="38"/>
      <c r="E23" s="3">
        <f>D20-C23</f>
        <v>-0.29999999999999716</v>
      </c>
      <c r="F23" s="4">
        <f t="shared" si="4"/>
        <v>0.81225239635623714</v>
      </c>
    </row>
    <row r="24" spans="1:13" x14ac:dyDescent="0.2">
      <c r="A24" s="5" t="s">
        <v>11</v>
      </c>
      <c r="B24" s="5" t="s">
        <v>136</v>
      </c>
      <c r="C24">
        <v>22.31</v>
      </c>
      <c r="D24" s="38"/>
      <c r="E24" s="7">
        <f>D20-C24</f>
        <v>-0.29999999999999716</v>
      </c>
      <c r="F24" s="8">
        <f t="shared" si="4"/>
        <v>0.81225239635623714</v>
      </c>
    </row>
    <row r="25" spans="1:13" x14ac:dyDescent="0.2">
      <c r="A25" s="6" t="s">
        <v>11</v>
      </c>
      <c r="B25" s="6" t="s">
        <v>137</v>
      </c>
      <c r="C25">
        <v>22.43</v>
      </c>
      <c r="D25" s="38"/>
      <c r="E25" s="9">
        <f>D20-C25</f>
        <v>-0.41999999999999815</v>
      </c>
      <c r="F25" s="10">
        <f t="shared" si="4"/>
        <v>0.74742462431747025</v>
      </c>
    </row>
    <row r="26" spans="1:13" x14ac:dyDescent="0.2">
      <c r="A26" t="s">
        <v>12</v>
      </c>
      <c r="B26" t="s">
        <v>132</v>
      </c>
      <c r="C26">
        <v>24.63</v>
      </c>
      <c r="D26" s="38">
        <f>AVERAGE(C26:C28)</f>
        <v>24.593333333333334</v>
      </c>
      <c r="E26" s="3">
        <f>D26-C26</f>
        <v>-3.6666666666665293E-2</v>
      </c>
      <c r="F26" s="4">
        <f t="shared" si="4"/>
        <v>0.97490485572224106</v>
      </c>
    </row>
    <row r="27" spans="1:13" x14ac:dyDescent="0.2">
      <c r="A27" s="5" t="s">
        <v>12</v>
      </c>
      <c r="B27" s="5" t="s">
        <v>133</v>
      </c>
      <c r="C27">
        <v>24.73</v>
      </c>
      <c r="D27" s="38"/>
      <c r="E27" s="7">
        <f>D26-C27</f>
        <v>-0.13666666666666671</v>
      </c>
      <c r="F27" s="8">
        <f t="shared" si="4"/>
        <v>0.90961839399828137</v>
      </c>
    </row>
    <row r="28" spans="1:13" x14ac:dyDescent="0.2">
      <c r="A28" s="6" t="s">
        <v>12</v>
      </c>
      <c r="B28" s="6" t="s">
        <v>134</v>
      </c>
      <c r="C28">
        <v>24.42</v>
      </c>
      <c r="D28" s="38"/>
      <c r="E28" s="9">
        <f>D26-C28</f>
        <v>0.17333333333333201</v>
      </c>
      <c r="F28" s="10">
        <f t="shared" si="4"/>
        <v>1.1276609270458033</v>
      </c>
    </row>
    <row r="29" spans="1:13" x14ac:dyDescent="0.2">
      <c r="A29" t="s">
        <v>12</v>
      </c>
      <c r="B29" t="s">
        <v>135</v>
      </c>
      <c r="C29">
        <v>24.6</v>
      </c>
      <c r="D29" s="38"/>
      <c r="E29" s="3">
        <f>D26-C29</f>
        <v>-6.6666666666677088E-3</v>
      </c>
      <c r="F29" s="4">
        <f t="shared" si="4"/>
        <v>0.9953896791032284</v>
      </c>
    </row>
    <row r="30" spans="1:13" x14ac:dyDescent="0.2">
      <c r="A30" s="5" t="s">
        <v>12</v>
      </c>
      <c r="B30" s="5" t="s">
        <v>136</v>
      </c>
      <c r="C30">
        <v>24.6</v>
      </c>
      <c r="D30" s="38"/>
      <c r="E30" s="7">
        <f>D26-C30</f>
        <v>-6.6666666666677088E-3</v>
      </c>
      <c r="F30" s="8">
        <f t="shared" si="4"/>
        <v>0.9953896791032284</v>
      </c>
    </row>
    <row r="31" spans="1:13" x14ac:dyDescent="0.2">
      <c r="A31" s="6" t="s">
        <v>12</v>
      </c>
      <c r="B31" s="6" t="s">
        <v>137</v>
      </c>
      <c r="C31">
        <v>23.16</v>
      </c>
      <c r="D31" s="38"/>
      <c r="E31" s="9">
        <f>D26-C31</f>
        <v>1.4333333333333336</v>
      </c>
      <c r="F31" s="10">
        <f t="shared" si="4"/>
        <v>2.7006998923363805</v>
      </c>
    </row>
    <row r="32" spans="1:13" x14ac:dyDescent="0.2">
      <c r="A32" t="s">
        <v>44</v>
      </c>
      <c r="B32" t="s">
        <v>132</v>
      </c>
      <c r="C32">
        <v>32.799999999999997</v>
      </c>
      <c r="D32" s="38">
        <f>AVERAGE(C32:C33)</f>
        <v>32.700000000000003</v>
      </c>
      <c r="E32" s="3">
        <f>D32-C32</f>
        <v>-9.9999999999994316E-2</v>
      </c>
      <c r="F32" s="4">
        <f t="shared" si="4"/>
        <v>0.93303299153681107</v>
      </c>
      <c r="G32" s="4">
        <f t="shared" ref="G32:G37" si="5">GEOMEAN(F20,F26)</f>
        <v>1.0081195029202596</v>
      </c>
      <c r="H32" s="3">
        <f t="shared" ref="H32" si="6">F32/G32</f>
        <v>0.92551824345631395</v>
      </c>
      <c r="I32" s="3">
        <f t="shared" ref="I32:I37" si="7">ABS(LOG(H32,2))</f>
        <v>0.11166666666666282</v>
      </c>
      <c r="J32" s="40">
        <f>GEOMEAN(H32,H33,H34)</f>
        <v>1.1198716040467607</v>
      </c>
      <c r="K32" s="40">
        <f>AVERAGE(I32:I34)</f>
        <v>0.23777777777777712</v>
      </c>
      <c r="L32" s="40">
        <f>STDEV(I32:I34)</f>
        <v>0.16041901152687602</v>
      </c>
      <c r="M32" s="40">
        <f>L32/SQRT(3)</f>
        <v>9.2617959488175555E-2</v>
      </c>
    </row>
    <row r="33" spans="1:13" x14ac:dyDescent="0.2">
      <c r="A33" s="5" t="s">
        <v>44</v>
      </c>
      <c r="B33" s="5" t="s">
        <v>133</v>
      </c>
      <c r="C33">
        <v>32.6</v>
      </c>
      <c r="D33" s="38"/>
      <c r="E33" s="7">
        <f>D32-C33</f>
        <v>0.10000000000000142</v>
      </c>
      <c r="F33" s="8">
        <f t="shared" si="4"/>
        <v>1.0717734625362942</v>
      </c>
      <c r="G33" s="8">
        <f t="shared" si="5"/>
        <v>0.94387431268169419</v>
      </c>
      <c r="H33" s="7">
        <f>F33/G33</f>
        <v>1.1355044290708778</v>
      </c>
      <c r="I33" s="7">
        <f t="shared" si="7"/>
        <v>0.18333333333333385</v>
      </c>
      <c r="J33" s="40"/>
      <c r="K33" s="40"/>
      <c r="L33" s="40"/>
      <c r="M33" s="40"/>
    </row>
    <row r="34" spans="1:13" x14ac:dyDescent="0.2">
      <c r="A34" s="6" t="s">
        <v>44</v>
      </c>
      <c r="B34" s="6" t="s">
        <v>134</v>
      </c>
      <c r="C34">
        <v>32.21</v>
      </c>
      <c r="D34" s="38"/>
      <c r="E34" s="9">
        <f>D32-C34</f>
        <v>0.49000000000000199</v>
      </c>
      <c r="F34" s="10">
        <f t="shared" si="4"/>
        <v>1.404444875737999</v>
      </c>
      <c r="G34" s="10">
        <f t="shared" si="5"/>
        <v>1.0509300646305406</v>
      </c>
      <c r="H34" s="9">
        <f t="shared" ref="H34:H37" si="8">F34/G34</f>
        <v>1.3363828127152668</v>
      </c>
      <c r="I34" s="9">
        <f t="shared" si="7"/>
        <v>0.41833333333333472</v>
      </c>
      <c r="J34" s="40"/>
      <c r="K34" s="40"/>
      <c r="L34" s="40"/>
      <c r="M34" s="40"/>
    </row>
    <row r="35" spans="1:13" x14ac:dyDescent="0.2">
      <c r="A35" t="s">
        <v>44</v>
      </c>
      <c r="B35" t="s">
        <v>135</v>
      </c>
      <c r="C35">
        <v>29.16</v>
      </c>
      <c r="D35" s="38"/>
      <c r="E35" s="3">
        <f>D32-C35</f>
        <v>3.5400000000000027</v>
      </c>
      <c r="F35" s="4">
        <f t="shared" si="4"/>
        <v>11.631780138562506</v>
      </c>
      <c r="G35" s="4">
        <f t="shared" si="5"/>
        <v>0.8991705356381865</v>
      </c>
      <c r="H35" s="3">
        <f t="shared" si="8"/>
        <v>12.936122434557809</v>
      </c>
      <c r="I35" s="3">
        <f t="shared" si="7"/>
        <v>3.6933333333333351</v>
      </c>
      <c r="J35" s="40">
        <f>GEOMEAN(H35,H36,H37)</f>
        <v>12.323441778508412</v>
      </c>
      <c r="K35" s="40">
        <f>AVERAGE(H35:H37)</f>
        <v>12.715245570820345</v>
      </c>
      <c r="L35" s="40">
        <f>STDEV(I35:I37)</f>
        <v>0.44911023145771117</v>
      </c>
      <c r="M35" s="40">
        <f>L35/SQRT(3)</f>
        <v>0.25929391302792471</v>
      </c>
    </row>
    <row r="36" spans="1:13" x14ac:dyDescent="0.2">
      <c r="A36" s="5" t="s">
        <v>44</v>
      </c>
      <c r="B36" s="5" t="s">
        <v>136</v>
      </c>
      <c r="C36">
        <v>28.82</v>
      </c>
      <c r="D36" s="38"/>
      <c r="E36" s="7">
        <f>D32-C36</f>
        <v>3.8800000000000026</v>
      </c>
      <c r="F36" s="8">
        <f>2^E36</f>
        <v>14.723002409998024</v>
      </c>
      <c r="G36" s="8">
        <f t="shared" si="5"/>
        <v>0.8991705356381865</v>
      </c>
      <c r="H36" s="7">
        <f t="shared" si="8"/>
        <v>16.373982271948414</v>
      </c>
      <c r="I36" s="7">
        <f t="shared" si="7"/>
        <v>4.033333333333335</v>
      </c>
      <c r="J36" s="40"/>
      <c r="K36" s="40"/>
      <c r="L36" s="40"/>
      <c r="M36" s="40"/>
    </row>
    <row r="37" spans="1:13" ht="17" thickBot="1" x14ac:dyDescent="0.25">
      <c r="A37" s="11" t="s">
        <v>44</v>
      </c>
      <c r="B37" s="11" t="s">
        <v>137</v>
      </c>
      <c r="C37">
        <v>29.05</v>
      </c>
      <c r="D37" s="39"/>
      <c r="E37" s="12">
        <f>D32-C37</f>
        <v>3.6500000000000021</v>
      </c>
      <c r="F37" s="13">
        <f t="shared" ref="F37" si="9">2^E37</f>
        <v>12.553345566348026</v>
      </c>
      <c r="G37" s="13">
        <f t="shared" si="5"/>
        <v>1.4207637391289769</v>
      </c>
      <c r="H37" s="12">
        <f t="shared" si="8"/>
        <v>8.8356320059548157</v>
      </c>
      <c r="I37" s="12">
        <f t="shared" si="7"/>
        <v>3.143333333333334</v>
      </c>
      <c r="J37" s="41"/>
      <c r="K37" s="41"/>
      <c r="L37" s="41"/>
      <c r="M37" s="41"/>
    </row>
    <row r="38" spans="1:13" x14ac:dyDescent="0.2">
      <c r="A38" t="s">
        <v>11</v>
      </c>
      <c r="B38" t="s">
        <v>138</v>
      </c>
      <c r="C38">
        <v>21.86</v>
      </c>
      <c r="D38" s="38">
        <f>AVERAGE(C38:C40)</f>
        <v>21.883333333333336</v>
      </c>
      <c r="E38" s="3">
        <f>D38-C38</f>
        <v>2.3333333333336981E-2</v>
      </c>
      <c r="F38" s="4">
        <f>2^E38</f>
        <v>1.0163049321681914</v>
      </c>
    </row>
    <row r="39" spans="1:13" x14ac:dyDescent="0.2">
      <c r="A39" s="5" t="s">
        <v>11</v>
      </c>
      <c r="B39" s="5" t="s">
        <v>139</v>
      </c>
      <c r="C39">
        <v>21.95</v>
      </c>
      <c r="D39" s="38"/>
      <c r="E39" s="7">
        <f>D38-C39</f>
        <v>-6.6666666666662877E-2</v>
      </c>
      <c r="F39" s="8">
        <f t="shared" ref="F39:F53" si="10">2^E39</f>
        <v>0.95484160391041895</v>
      </c>
    </row>
    <row r="40" spans="1:13" x14ac:dyDescent="0.2">
      <c r="A40" s="6" t="s">
        <v>11</v>
      </c>
      <c r="B40" s="6" t="s">
        <v>140</v>
      </c>
      <c r="C40">
        <v>21.84</v>
      </c>
      <c r="D40" s="38"/>
      <c r="E40" s="9">
        <f>D38-C40</f>
        <v>4.3333333333336554E-2</v>
      </c>
      <c r="F40" s="10">
        <f t="shared" si="10"/>
        <v>1.0304920203293</v>
      </c>
    </row>
    <row r="41" spans="1:13" x14ac:dyDescent="0.2">
      <c r="A41" t="s">
        <v>11</v>
      </c>
      <c r="B41" t="s">
        <v>141</v>
      </c>
      <c r="C41">
        <v>22.04</v>
      </c>
      <c r="D41" s="38"/>
      <c r="E41" s="3">
        <f>D38-C41</f>
        <v>-0.15666666666666273</v>
      </c>
      <c r="F41" s="4">
        <f t="shared" si="10"/>
        <v>0.89709540876983351</v>
      </c>
    </row>
    <row r="42" spans="1:13" x14ac:dyDescent="0.2">
      <c r="A42" s="5" t="s">
        <v>11</v>
      </c>
      <c r="B42" s="5" t="s">
        <v>142</v>
      </c>
      <c r="C42">
        <v>22.01</v>
      </c>
      <c r="D42" s="38"/>
      <c r="E42" s="7">
        <f>D38-C42</f>
        <v>-0.12666666666666515</v>
      </c>
      <c r="F42" s="8">
        <f t="shared" si="10"/>
        <v>0.91594529027024962</v>
      </c>
    </row>
    <row r="43" spans="1:13" x14ac:dyDescent="0.2">
      <c r="A43" s="6" t="s">
        <v>11</v>
      </c>
      <c r="B43" s="6" t="s">
        <v>143</v>
      </c>
      <c r="C43">
        <v>21.99</v>
      </c>
      <c r="D43" s="38"/>
      <c r="E43" s="9">
        <f>D38-C43</f>
        <v>-0.10666666666666202</v>
      </c>
      <c r="F43" s="10">
        <f t="shared" si="10"/>
        <v>0.92873141003855164</v>
      </c>
    </row>
    <row r="44" spans="1:13" x14ac:dyDescent="0.2">
      <c r="A44" t="s">
        <v>12</v>
      </c>
      <c r="B44" t="s">
        <v>138</v>
      </c>
      <c r="C44">
        <v>24.57</v>
      </c>
      <c r="D44" s="38">
        <f>AVERAGE(C44:C46)</f>
        <v>24.553333333333331</v>
      </c>
      <c r="E44" s="3">
        <f>D44-C44</f>
        <v>-1.6666666666669272E-2</v>
      </c>
      <c r="F44" s="4">
        <f t="shared" si="10"/>
        <v>0.98851402035289437</v>
      </c>
    </row>
    <row r="45" spans="1:13" x14ac:dyDescent="0.2">
      <c r="A45" s="5" t="s">
        <v>12</v>
      </c>
      <c r="B45" s="5" t="s">
        <v>139</v>
      </c>
      <c r="C45">
        <v>24.53</v>
      </c>
      <c r="D45" s="38"/>
      <c r="E45" s="7">
        <f>D44-C45</f>
        <v>2.3333333333329875E-2</v>
      </c>
      <c r="F45" s="8">
        <f t="shared" si="10"/>
        <v>1.0163049321681865</v>
      </c>
    </row>
    <row r="46" spans="1:13" x14ac:dyDescent="0.2">
      <c r="A46" s="6" t="s">
        <v>12</v>
      </c>
      <c r="B46" s="6" t="s">
        <v>140</v>
      </c>
      <c r="C46">
        <v>24.56</v>
      </c>
      <c r="D46" s="38"/>
      <c r="E46" s="9">
        <f>D44-C46</f>
        <v>-6.6666666666677088E-3</v>
      </c>
      <c r="F46" s="10">
        <f t="shared" si="10"/>
        <v>0.9953896791032284</v>
      </c>
    </row>
    <row r="47" spans="1:13" x14ac:dyDescent="0.2">
      <c r="A47" t="s">
        <v>12</v>
      </c>
      <c r="B47" t="s">
        <v>141</v>
      </c>
      <c r="C47">
        <v>23.5</v>
      </c>
      <c r="D47" s="38"/>
      <c r="E47" s="3">
        <f>D44-C47</f>
        <v>1.053333333333331</v>
      </c>
      <c r="F47" s="4">
        <f t="shared" si="10"/>
        <v>2.0753193183194911</v>
      </c>
    </row>
    <row r="48" spans="1:13" x14ac:dyDescent="0.2">
      <c r="A48" s="5" t="s">
        <v>12</v>
      </c>
      <c r="B48" s="5" t="s">
        <v>142</v>
      </c>
      <c r="C48">
        <v>23.44</v>
      </c>
      <c r="D48" s="38"/>
      <c r="E48" s="7">
        <f>D44-C48</f>
        <v>1.1133333333333297</v>
      </c>
      <c r="F48" s="8">
        <f t="shared" si="10"/>
        <v>2.1634493321602042</v>
      </c>
    </row>
    <row r="49" spans="1:13" x14ac:dyDescent="0.2">
      <c r="A49" s="6" t="s">
        <v>12</v>
      </c>
      <c r="B49" s="6" t="s">
        <v>143</v>
      </c>
      <c r="C49">
        <v>23.41</v>
      </c>
      <c r="D49" s="38"/>
      <c r="E49" s="9">
        <f>D44-C49</f>
        <v>1.1433333333333309</v>
      </c>
      <c r="F49" s="10">
        <f t="shared" si="10"/>
        <v>2.2089080014886995</v>
      </c>
    </row>
    <row r="50" spans="1:13" x14ac:dyDescent="0.2">
      <c r="A50" t="s">
        <v>44</v>
      </c>
      <c r="B50" t="s">
        <v>138</v>
      </c>
      <c r="C50">
        <v>32.21</v>
      </c>
      <c r="D50" s="38">
        <f>AVERAGE(C50:C51)</f>
        <v>32.085000000000001</v>
      </c>
      <c r="E50" s="3">
        <f>D50-C50</f>
        <v>-0.125</v>
      </c>
      <c r="F50" s="4">
        <f t="shared" si="10"/>
        <v>0.91700404320467122</v>
      </c>
      <c r="G50" s="4">
        <f t="shared" ref="G50:G55" si="11">GEOMEAN(F38,F44)</f>
        <v>1.0023131618421732</v>
      </c>
      <c r="H50" s="3">
        <f t="shared" ref="H50" si="12">F50/G50</f>
        <v>0.91488775974894865</v>
      </c>
      <c r="I50" s="3">
        <f t="shared" ref="I50:I55" si="13">ABS(LOG(H50,2))</f>
        <v>0.12833333333333383</v>
      </c>
      <c r="J50" s="40">
        <f>GEOMEAN(H50,H51,H52)</f>
        <v>0.97153194115360542</v>
      </c>
      <c r="K50" s="40">
        <f>AVERAGE(I50:I52)</f>
        <v>0.13944444444444506</v>
      </c>
      <c r="L50" s="40">
        <f>STDEV(I50:I52)</f>
        <v>9.7657754618038564E-3</v>
      </c>
      <c r="M50" s="40">
        <f>L50/SQRT(3)</f>
        <v>5.638273091717899E-3</v>
      </c>
    </row>
    <row r="51" spans="1:13" x14ac:dyDescent="0.2">
      <c r="A51" s="5" t="s">
        <v>44</v>
      </c>
      <c r="B51" s="5" t="s">
        <v>139</v>
      </c>
      <c r="C51">
        <v>31.96</v>
      </c>
      <c r="D51" s="38"/>
      <c r="E51" s="7">
        <f>D50-C51</f>
        <v>0.125</v>
      </c>
      <c r="F51" s="8">
        <f t="shared" si="10"/>
        <v>1.0905077326652577</v>
      </c>
      <c r="G51" s="8">
        <f t="shared" si="11"/>
        <v>0.9850940216515075</v>
      </c>
      <c r="H51" s="7">
        <f>F51/G51</f>
        <v>1.1070087815953085</v>
      </c>
      <c r="I51" s="7">
        <f t="shared" si="13"/>
        <v>0.14666666666666664</v>
      </c>
      <c r="J51" s="40"/>
      <c r="K51" s="40"/>
      <c r="L51" s="40"/>
      <c r="M51" s="40"/>
    </row>
    <row r="52" spans="1:13" x14ac:dyDescent="0.2">
      <c r="A52" s="6" t="s">
        <v>44</v>
      </c>
      <c r="B52" s="6" t="s">
        <v>140</v>
      </c>
      <c r="C52">
        <v>32.21</v>
      </c>
      <c r="D52" s="38"/>
      <c r="E52" s="9">
        <f>D50-C52</f>
        <v>-0.125</v>
      </c>
      <c r="F52" s="10">
        <f t="shared" si="10"/>
        <v>0.91700404320467122</v>
      </c>
      <c r="G52" s="10">
        <f t="shared" si="11"/>
        <v>1.0127887842161463</v>
      </c>
      <c r="H52" s="9">
        <f t="shared" ref="H52:H55" si="14">F52/G52</f>
        <v>0.90542476130834304</v>
      </c>
      <c r="I52" s="9">
        <f t="shared" si="13"/>
        <v>0.14333333333333478</v>
      </c>
      <c r="J52" s="40"/>
      <c r="K52" s="40"/>
      <c r="L52" s="40"/>
      <c r="M52" s="40"/>
    </row>
    <row r="53" spans="1:13" x14ac:dyDescent="0.2">
      <c r="A53" t="s">
        <v>44</v>
      </c>
      <c r="B53" t="s">
        <v>141</v>
      </c>
      <c r="C53">
        <v>28.67</v>
      </c>
      <c r="D53" s="38"/>
      <c r="E53" s="3">
        <f>D50-C53</f>
        <v>3.4149999999999991</v>
      </c>
      <c r="F53" s="4">
        <f t="shared" si="10"/>
        <v>10.666389416729583</v>
      </c>
      <c r="G53" s="4">
        <f t="shared" si="11"/>
        <v>1.3644630563689719</v>
      </c>
      <c r="H53" s="3">
        <f t="shared" si="14"/>
        <v>7.8172797474739593</v>
      </c>
      <c r="I53" s="3">
        <f t="shared" si="13"/>
        <v>2.966666666666665</v>
      </c>
      <c r="J53" s="40">
        <f>GEOMEAN(H53,H54,H55)</f>
        <v>7.953923390540381</v>
      </c>
      <c r="K53" s="40">
        <f>AVERAGE(H53:H55)</f>
        <v>7.9568398276052479</v>
      </c>
      <c r="L53" s="40">
        <f>STDEV(I53:I55)</f>
        <v>4.7696960070846776E-2</v>
      </c>
      <c r="M53" s="40">
        <f>L53/SQRT(3)</f>
        <v>2.753785273643022E-2</v>
      </c>
    </row>
    <row r="54" spans="1:13" x14ac:dyDescent="0.2">
      <c r="A54" s="5" t="s">
        <v>44</v>
      </c>
      <c r="B54" s="5" t="s">
        <v>142</v>
      </c>
      <c r="C54">
        <v>28.63</v>
      </c>
      <c r="D54" s="38"/>
      <c r="E54" s="7">
        <f>D50-C54</f>
        <v>3.4550000000000018</v>
      </c>
      <c r="F54" s="8">
        <f>2^E54</f>
        <v>10.966262439837642</v>
      </c>
      <c r="G54" s="8">
        <f t="shared" si="11"/>
        <v>1.4076935840339886</v>
      </c>
      <c r="H54" s="7">
        <f t="shared" si="14"/>
        <v>7.7902340141466917</v>
      </c>
      <c r="I54" s="7">
        <f t="shared" si="13"/>
        <v>2.96166666666667</v>
      </c>
      <c r="J54" s="40"/>
      <c r="K54" s="40"/>
      <c r="L54" s="40"/>
      <c r="M54" s="40"/>
    </row>
    <row r="55" spans="1:13" ht="17" thickBot="1" x14ac:dyDescent="0.25">
      <c r="A55" s="11" t="s">
        <v>44</v>
      </c>
      <c r="B55" s="11" t="s">
        <v>143</v>
      </c>
      <c r="C55">
        <v>28.52</v>
      </c>
      <c r="D55" s="39"/>
      <c r="E55" s="12">
        <f>D50-C55</f>
        <v>3.5650000000000013</v>
      </c>
      <c r="F55" s="13">
        <f t="shared" ref="F55" si="15">2^E55</f>
        <v>11.835100073990708</v>
      </c>
      <c r="G55" s="13">
        <f t="shared" si="11"/>
        <v>1.432299634457832</v>
      </c>
      <c r="H55" s="12">
        <f t="shared" si="14"/>
        <v>8.2630057211950945</v>
      </c>
      <c r="I55" s="12">
        <f t="shared" si="13"/>
        <v>3.0466666666666669</v>
      </c>
      <c r="J55" s="41"/>
      <c r="K55" s="41"/>
      <c r="L55" s="41"/>
      <c r="M55" s="41"/>
    </row>
  </sheetData>
  <mergeCells count="33">
    <mergeCell ref="M50:M52"/>
    <mergeCell ref="J53:J55"/>
    <mergeCell ref="K53:K55"/>
    <mergeCell ref="L53:L55"/>
    <mergeCell ref="M53:M55"/>
    <mergeCell ref="L50:L52"/>
    <mergeCell ref="D38:D43"/>
    <mergeCell ref="D44:D49"/>
    <mergeCell ref="D50:D55"/>
    <mergeCell ref="J50:J52"/>
    <mergeCell ref="K50:K52"/>
    <mergeCell ref="D26:D31"/>
    <mergeCell ref="D32:D37"/>
    <mergeCell ref="J32:J34"/>
    <mergeCell ref="K32:K34"/>
    <mergeCell ref="L32:L34"/>
    <mergeCell ref="M32:M34"/>
    <mergeCell ref="J35:J37"/>
    <mergeCell ref="K35:K37"/>
    <mergeCell ref="L35:L37"/>
    <mergeCell ref="M35:M37"/>
    <mergeCell ref="M14:M16"/>
    <mergeCell ref="J17:J19"/>
    <mergeCell ref="K17:K19"/>
    <mergeCell ref="L17:L19"/>
    <mergeCell ref="M17:M19"/>
    <mergeCell ref="K14:K16"/>
    <mergeCell ref="L14:L16"/>
    <mergeCell ref="D20:D25"/>
    <mergeCell ref="D2:D7"/>
    <mergeCell ref="D8:D13"/>
    <mergeCell ref="D14:D19"/>
    <mergeCell ref="J14:J16"/>
  </mergeCells>
  <pageMargins left="0.7" right="0.7" top="0.75" bottom="0.75" header="0.3" footer="0.3"/>
  <pageSetup scale="54" orientation="landscape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0DA84-9C21-6C48-9E24-697EEA1445C7}">
  <sheetPr>
    <pageSetUpPr fitToPage="1"/>
  </sheetPr>
  <dimension ref="A1:M55"/>
  <sheetViews>
    <sheetView zoomScale="130" zoomScaleNormal="130" workbookViewId="0">
      <pane ySplit="1" topLeftCell="A34" activePane="bottomLeft" state="frozen"/>
      <selection pane="bottomLeft" activeCell="A58" sqref="A58"/>
    </sheetView>
  </sheetViews>
  <sheetFormatPr baseColWidth="10" defaultRowHeight="16" x14ac:dyDescent="0.2"/>
  <cols>
    <col min="2" max="2" width="22.7109375" bestFit="1" customWidth="1"/>
    <col min="4" max="4" width="12.7109375" customWidth="1"/>
    <col min="5" max="5" width="12.28515625" customWidth="1"/>
    <col min="6" max="6" width="9.7109375" customWidth="1"/>
    <col min="7" max="7" width="16.7109375" customWidth="1"/>
    <col min="12" max="12" width="12.28515625" customWidth="1"/>
  </cols>
  <sheetData>
    <row r="1" spans="1:13" s="1" customFormat="1" ht="11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13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x14ac:dyDescent="0.2">
      <c r="A2" t="s">
        <v>11</v>
      </c>
      <c r="B2" t="s">
        <v>126</v>
      </c>
      <c r="C2">
        <v>21.67</v>
      </c>
      <c r="D2" s="38">
        <f>AVERAGE(C2:C4)</f>
        <v>21.590000000000003</v>
      </c>
      <c r="E2" s="3">
        <f>D2-C2</f>
        <v>-7.9999999999998295E-2</v>
      </c>
      <c r="F2" s="4">
        <f>2^E2</f>
        <v>0.946057646725597</v>
      </c>
    </row>
    <row r="3" spans="1:13" x14ac:dyDescent="0.2">
      <c r="A3" s="5" t="s">
        <v>11</v>
      </c>
      <c r="B3" s="5" t="s">
        <v>127</v>
      </c>
      <c r="C3">
        <v>21.53</v>
      </c>
      <c r="D3" s="38"/>
      <c r="E3" s="7">
        <f>D2-C3</f>
        <v>6.0000000000002274E-2</v>
      </c>
      <c r="F3" s="8">
        <f t="shared" ref="F3:F19" si="0">2^E3</f>
        <v>1.042465760841123</v>
      </c>
    </row>
    <row r="4" spans="1:13" x14ac:dyDescent="0.2">
      <c r="A4" s="6" t="s">
        <v>11</v>
      </c>
      <c r="B4" s="6" t="s">
        <v>128</v>
      </c>
      <c r="C4">
        <v>21.57</v>
      </c>
      <c r="D4" s="38"/>
      <c r="E4" s="9">
        <f>D2-C4</f>
        <v>2.0000000000003126E-2</v>
      </c>
      <c r="F4" s="10">
        <f t="shared" si="0"/>
        <v>1.0139594797900313</v>
      </c>
    </row>
    <row r="5" spans="1:13" x14ac:dyDescent="0.2">
      <c r="A5" t="s">
        <v>11</v>
      </c>
      <c r="B5" t="s">
        <v>129</v>
      </c>
      <c r="C5">
        <v>21.37</v>
      </c>
      <c r="D5" s="38"/>
      <c r="E5" s="3">
        <f>D2-C5</f>
        <v>0.22000000000000242</v>
      </c>
      <c r="F5" s="4">
        <f t="shared" si="0"/>
        <v>1.1647335864684578</v>
      </c>
    </row>
    <row r="6" spans="1:13" x14ac:dyDescent="0.2">
      <c r="A6" s="5" t="s">
        <v>11</v>
      </c>
      <c r="B6" s="5" t="s">
        <v>130</v>
      </c>
      <c r="C6">
        <v>21.53</v>
      </c>
      <c r="D6" s="38"/>
      <c r="E6" s="7">
        <f>D2-C6</f>
        <v>6.0000000000002274E-2</v>
      </c>
      <c r="F6" s="8">
        <f t="shared" si="0"/>
        <v>1.042465760841123</v>
      </c>
    </row>
    <row r="7" spans="1:13" x14ac:dyDescent="0.2">
      <c r="A7" s="6" t="s">
        <v>11</v>
      </c>
      <c r="B7" s="6" t="s">
        <v>131</v>
      </c>
      <c r="C7">
        <v>21.52</v>
      </c>
      <c r="D7" s="38"/>
      <c r="E7" s="9">
        <f>D2-C7</f>
        <v>7.0000000000003837E-2</v>
      </c>
      <c r="F7" s="10">
        <f t="shared" si="0"/>
        <v>1.04971668362307</v>
      </c>
    </row>
    <row r="8" spans="1:13" x14ac:dyDescent="0.2">
      <c r="A8" t="s">
        <v>12</v>
      </c>
      <c r="B8" t="s">
        <v>126</v>
      </c>
      <c r="C8">
        <v>24.19</v>
      </c>
      <c r="D8" s="38">
        <f>AVERAGE(C8:C10)</f>
        <v>24.203333333333333</v>
      </c>
      <c r="E8" s="3">
        <f>D8-C8</f>
        <v>1.3333333333331865E-2</v>
      </c>
      <c r="F8" s="4">
        <f t="shared" si="0"/>
        <v>1.0092848012118731</v>
      </c>
    </row>
    <row r="9" spans="1:13" x14ac:dyDescent="0.2">
      <c r="A9" s="5" t="s">
        <v>12</v>
      </c>
      <c r="B9" s="5" t="s">
        <v>127</v>
      </c>
      <c r="C9">
        <v>24.14</v>
      </c>
      <c r="D9" s="38"/>
      <c r="E9" s="7">
        <f>D8-C9</f>
        <v>6.3333333333332575E-2</v>
      </c>
      <c r="F9" s="8">
        <f t="shared" si="0"/>
        <v>1.0448771528608702</v>
      </c>
    </row>
    <row r="10" spans="1:13" x14ac:dyDescent="0.2">
      <c r="A10" s="6" t="s">
        <v>12</v>
      </c>
      <c r="B10" s="6" t="s">
        <v>128</v>
      </c>
      <c r="C10">
        <v>24.28</v>
      </c>
      <c r="D10" s="38"/>
      <c r="E10" s="9">
        <f>D8-C10</f>
        <v>-7.6666666666667993E-2</v>
      </c>
      <c r="F10" s="10">
        <f t="shared" si="0"/>
        <v>0.94824603117449646</v>
      </c>
    </row>
    <row r="11" spans="1:13" x14ac:dyDescent="0.2">
      <c r="A11" t="s">
        <v>12</v>
      </c>
      <c r="B11" t="s">
        <v>129</v>
      </c>
      <c r="C11">
        <v>23.2</v>
      </c>
      <c r="D11" s="38"/>
      <c r="E11" s="3">
        <f>D8-C11</f>
        <v>1.0033333333333339</v>
      </c>
      <c r="F11" s="4">
        <f t="shared" si="0"/>
        <v>2.0046263236843465</v>
      </c>
    </row>
    <row r="12" spans="1:13" x14ac:dyDescent="0.2">
      <c r="A12" s="5" t="s">
        <v>12</v>
      </c>
      <c r="B12" s="5" t="s">
        <v>130</v>
      </c>
      <c r="C12">
        <v>23.03</v>
      </c>
      <c r="D12" s="38"/>
      <c r="E12" s="7">
        <f>D8-C12</f>
        <v>1.173333333333332</v>
      </c>
      <c r="F12" s="8">
        <f t="shared" si="0"/>
        <v>2.2553218540916067</v>
      </c>
    </row>
    <row r="13" spans="1:13" x14ac:dyDescent="0.2">
      <c r="A13" s="6" t="s">
        <v>12</v>
      </c>
      <c r="B13" s="6" t="s">
        <v>131</v>
      </c>
      <c r="C13">
        <v>23.86</v>
      </c>
      <c r="D13" s="38"/>
      <c r="E13" s="9">
        <f>D8-C13</f>
        <v>0.34333333333333371</v>
      </c>
      <c r="F13" s="10">
        <f t="shared" si="0"/>
        <v>1.2686844938249311</v>
      </c>
    </row>
    <row r="14" spans="1:13" x14ac:dyDescent="0.2">
      <c r="A14" t="s">
        <v>45</v>
      </c>
      <c r="B14" t="s">
        <v>126</v>
      </c>
      <c r="C14">
        <v>37.299999999999997</v>
      </c>
      <c r="D14" s="38">
        <f>AVERAGE(C14:C15)</f>
        <v>37.61</v>
      </c>
      <c r="E14" s="3">
        <f>D14-C14</f>
        <v>0.31000000000000227</v>
      </c>
      <c r="F14" s="4">
        <f t="shared" si="0"/>
        <v>1.2397076999389884</v>
      </c>
      <c r="G14" s="4">
        <f t="shared" ref="G14:G19" si="1">GEOMEAN(F2,F8)</f>
        <v>0.97715996843424602</v>
      </c>
      <c r="H14" s="3">
        <f t="shared" ref="H14:H19" si="2">F14/G14</f>
        <v>1.2686844938249324</v>
      </c>
      <c r="I14" s="3">
        <f t="shared" ref="I14:I19" si="3">ABS(LOG(H14,2))</f>
        <v>0.34333333333333532</v>
      </c>
      <c r="J14" s="40">
        <f>GEOMEAN(H14,H15,H16)</f>
        <v>0.99309249543703526</v>
      </c>
      <c r="K14" s="40">
        <f>AVERAGE(I14:I16)</f>
        <v>0.23888888888889118</v>
      </c>
      <c r="L14" s="40">
        <f>STDEV(I14:I16)</f>
        <v>0.20592834064664731</v>
      </c>
      <c r="M14" s="40">
        <f>L14/SQRT(3)</f>
        <v>0.11889278290611478</v>
      </c>
    </row>
    <row r="15" spans="1:13" x14ac:dyDescent="0.2">
      <c r="A15" s="5" t="s">
        <v>45</v>
      </c>
      <c r="B15" s="5" t="s">
        <v>127</v>
      </c>
      <c r="C15">
        <v>37.92</v>
      </c>
      <c r="D15" s="38"/>
      <c r="E15" s="7">
        <f>D14-C15</f>
        <v>-0.31000000000000227</v>
      </c>
      <c r="F15" s="8">
        <f t="shared" si="0"/>
        <v>0.80664175922212511</v>
      </c>
      <c r="G15" s="8">
        <f t="shared" si="1"/>
        <v>1.0436707604137492</v>
      </c>
      <c r="H15" s="7">
        <f>F15/G15</f>
        <v>0.77288910432092861</v>
      </c>
      <c r="I15" s="7">
        <f t="shared" si="3"/>
        <v>0.37166666666666959</v>
      </c>
      <c r="J15" s="40"/>
      <c r="K15" s="40"/>
      <c r="L15" s="40"/>
      <c r="M15" s="40"/>
    </row>
    <row r="16" spans="1:13" x14ac:dyDescent="0.2">
      <c r="A16" s="6" t="s">
        <v>45</v>
      </c>
      <c r="B16" s="6" t="s">
        <v>128</v>
      </c>
      <c r="C16">
        <v>37.64</v>
      </c>
      <c r="D16" s="38"/>
      <c r="E16" s="9">
        <f>D14-C16</f>
        <v>-3.0000000000001137E-2</v>
      </c>
      <c r="F16" s="10">
        <f t="shared" si="0"/>
        <v>0.97942029758692617</v>
      </c>
      <c r="G16" s="10">
        <f t="shared" si="1"/>
        <v>0.98055242209820392</v>
      </c>
      <c r="H16" s="9">
        <f t="shared" si="2"/>
        <v>0.99884542173802882</v>
      </c>
      <c r="I16" s="9">
        <f t="shared" si="3"/>
        <v>1.6666666666685977E-3</v>
      </c>
      <c r="J16" s="40"/>
      <c r="K16" s="40"/>
      <c r="L16" s="40"/>
      <c r="M16" s="40"/>
    </row>
    <row r="17" spans="1:13" x14ac:dyDescent="0.2">
      <c r="A17" t="s">
        <v>45</v>
      </c>
      <c r="B17" t="s">
        <v>129</v>
      </c>
      <c r="C17">
        <v>35.44</v>
      </c>
      <c r="D17" s="38"/>
      <c r="E17" s="3">
        <f>D14-C17</f>
        <v>2.1700000000000017</v>
      </c>
      <c r="F17" s="4">
        <f t="shared" si="0"/>
        <v>4.500233938755243</v>
      </c>
      <c r="G17" s="4">
        <f t="shared" si="1"/>
        <v>1.5280234315984649</v>
      </c>
      <c r="H17" s="3">
        <f t="shared" si="2"/>
        <v>2.9451341162010518</v>
      </c>
      <c r="I17" s="3">
        <f t="shared" si="3"/>
        <v>1.5583333333333338</v>
      </c>
      <c r="J17" s="40">
        <f>GEOMEAN(H17,H18,H19)</f>
        <v>3.3134481259784647</v>
      </c>
      <c r="K17" s="40">
        <f>AVERAGE(H17:H19)</f>
        <v>3.3690005209544065</v>
      </c>
      <c r="L17" s="40">
        <f>STDEV(I17:I19)</f>
        <v>0.31634632920265993</v>
      </c>
      <c r="M17" s="40">
        <f>L17/SQRT(3)</f>
        <v>0.18264263832230568</v>
      </c>
    </row>
    <row r="18" spans="1:13" x14ac:dyDescent="0.2">
      <c r="A18" s="5" t="s">
        <v>45</v>
      </c>
      <c r="B18" s="5" t="s">
        <v>130</v>
      </c>
      <c r="C18">
        <v>35.46</v>
      </c>
      <c r="D18" s="38"/>
      <c r="E18" s="7">
        <f>D14-C18</f>
        <v>2.1499999999999986</v>
      </c>
      <c r="F18" s="8">
        <f>2^E18</f>
        <v>4.4382778882713749</v>
      </c>
      <c r="G18" s="8">
        <f t="shared" si="1"/>
        <v>1.5333283446696011</v>
      </c>
      <c r="H18" s="7">
        <f t="shared" si="2"/>
        <v>2.8945384748807519</v>
      </c>
      <c r="I18" s="7">
        <f t="shared" si="3"/>
        <v>1.5333333333333312</v>
      </c>
      <c r="J18" s="40"/>
      <c r="K18" s="40"/>
      <c r="L18" s="40"/>
      <c r="M18" s="40"/>
    </row>
    <row r="19" spans="1:13" ht="17" thickBot="1" x14ac:dyDescent="0.25">
      <c r="A19" s="11" t="s">
        <v>45</v>
      </c>
      <c r="B19" s="11" t="s">
        <v>131</v>
      </c>
      <c r="C19" s="14">
        <v>35.31</v>
      </c>
      <c r="D19" s="39"/>
      <c r="E19" s="12">
        <f>D14-C19</f>
        <v>2.2999999999999972</v>
      </c>
      <c r="F19" s="13">
        <f t="shared" si="0"/>
        <v>4.9245776533796555</v>
      </c>
      <c r="G19" s="13">
        <f t="shared" si="1"/>
        <v>1.1540187517635578</v>
      </c>
      <c r="H19" s="12">
        <f t="shared" si="2"/>
        <v>4.2673289717814153</v>
      </c>
      <c r="I19" s="12">
        <f t="shared" si="3"/>
        <v>2.0933333333333284</v>
      </c>
      <c r="J19" s="41"/>
      <c r="K19" s="41"/>
      <c r="L19" s="41"/>
      <c r="M19" s="41"/>
    </row>
    <row r="20" spans="1:13" x14ac:dyDescent="0.2">
      <c r="A20" t="s">
        <v>11</v>
      </c>
      <c r="B20" t="s">
        <v>132</v>
      </c>
      <c r="C20">
        <v>21.82</v>
      </c>
      <c r="D20" s="38">
        <f>AVERAGE(C20:C22)</f>
        <v>21.886666666666667</v>
      </c>
      <c r="E20" s="3">
        <f>D20-C20</f>
        <v>6.666666666666643E-2</v>
      </c>
      <c r="F20" s="4">
        <f>2^E20</f>
        <v>1.0472941228206265</v>
      </c>
    </row>
    <row r="21" spans="1:13" x14ac:dyDescent="0.2">
      <c r="A21" s="5" t="s">
        <v>11</v>
      </c>
      <c r="B21" s="5" t="s">
        <v>133</v>
      </c>
      <c r="C21">
        <v>21.9</v>
      </c>
      <c r="D21" s="38"/>
      <c r="E21" s="7">
        <f>D20-C21</f>
        <v>-1.3333333333331865E-2</v>
      </c>
      <c r="F21" s="8">
        <f t="shared" ref="F21:F35" si="4">2^E21</f>
        <v>0.99080061326523039</v>
      </c>
    </row>
    <row r="22" spans="1:13" x14ac:dyDescent="0.2">
      <c r="A22" s="6" t="s">
        <v>11</v>
      </c>
      <c r="B22" s="6" t="s">
        <v>134</v>
      </c>
      <c r="C22">
        <v>21.94</v>
      </c>
      <c r="D22" s="38"/>
      <c r="E22" s="9">
        <f>D20-C22</f>
        <v>-5.3333333333334565E-2</v>
      </c>
      <c r="F22" s="10">
        <f t="shared" si="4"/>
        <v>0.9637071183915511</v>
      </c>
    </row>
    <row r="23" spans="1:13" x14ac:dyDescent="0.2">
      <c r="A23" t="s">
        <v>11</v>
      </c>
      <c r="B23" t="s">
        <v>135</v>
      </c>
      <c r="C23">
        <v>22.06</v>
      </c>
      <c r="D23" s="38"/>
      <c r="E23" s="3">
        <f>D20-C23</f>
        <v>-0.17333333333333201</v>
      </c>
      <c r="F23" s="4">
        <f t="shared" si="4"/>
        <v>0.88679138916319122</v>
      </c>
    </row>
    <row r="24" spans="1:13" x14ac:dyDescent="0.2">
      <c r="A24" s="5" t="s">
        <v>11</v>
      </c>
      <c r="B24" s="5" t="s">
        <v>136</v>
      </c>
      <c r="C24">
        <v>22.01</v>
      </c>
      <c r="D24" s="38"/>
      <c r="E24" s="7">
        <f>D20-C24</f>
        <v>-0.12333333333333485</v>
      </c>
      <c r="F24" s="8">
        <f t="shared" si="4"/>
        <v>0.91806401996521869</v>
      </c>
    </row>
    <row r="25" spans="1:13" x14ac:dyDescent="0.2">
      <c r="A25" s="6" t="s">
        <v>11</v>
      </c>
      <c r="B25" s="6" t="s">
        <v>137</v>
      </c>
      <c r="C25">
        <v>22.18</v>
      </c>
      <c r="D25" s="38"/>
      <c r="E25" s="9">
        <f>D20-C25</f>
        <v>-0.293333333333333</v>
      </c>
      <c r="F25" s="10">
        <f t="shared" si="4"/>
        <v>0.81601448498844575</v>
      </c>
    </row>
    <row r="26" spans="1:13" x14ac:dyDescent="0.2">
      <c r="A26" t="s">
        <v>12</v>
      </c>
      <c r="B26" t="s">
        <v>132</v>
      </c>
      <c r="C26">
        <v>24.9</v>
      </c>
      <c r="D26" s="38">
        <f>AVERAGE(C26:C28)</f>
        <v>24.516666666666666</v>
      </c>
      <c r="E26" s="3">
        <f>D26-C26</f>
        <v>-0.38333333333333286</v>
      </c>
      <c r="F26" s="4">
        <f t="shared" si="4"/>
        <v>0.76666417233480044</v>
      </c>
    </row>
    <row r="27" spans="1:13" x14ac:dyDescent="0.2">
      <c r="A27" s="5" t="s">
        <v>12</v>
      </c>
      <c r="B27" s="5" t="s">
        <v>133</v>
      </c>
      <c r="C27">
        <v>24.41</v>
      </c>
      <c r="D27" s="38"/>
      <c r="E27" s="7">
        <f>D26-C27</f>
        <v>0.10666666666666558</v>
      </c>
      <c r="F27" s="8">
        <f t="shared" si="4"/>
        <v>1.0767375682475222</v>
      </c>
    </row>
    <row r="28" spans="1:13" x14ac:dyDescent="0.2">
      <c r="A28" s="6" t="s">
        <v>12</v>
      </c>
      <c r="B28" s="6" t="s">
        <v>134</v>
      </c>
      <c r="C28">
        <v>24.24</v>
      </c>
      <c r="D28" s="38"/>
      <c r="E28" s="9">
        <f>D26-C28</f>
        <v>0.27666666666666728</v>
      </c>
      <c r="F28" s="10">
        <f t="shared" si="4"/>
        <v>1.2113927369400723</v>
      </c>
    </row>
    <row r="29" spans="1:13" x14ac:dyDescent="0.2">
      <c r="A29" t="s">
        <v>12</v>
      </c>
      <c r="B29" t="s">
        <v>135</v>
      </c>
      <c r="C29">
        <v>24.16</v>
      </c>
      <c r="D29" s="38"/>
      <c r="E29" s="3">
        <f>D26-C29</f>
        <v>0.35666666666666558</v>
      </c>
      <c r="F29" s="4">
        <f t="shared" si="4"/>
        <v>1.2804639771506814</v>
      </c>
    </row>
    <row r="30" spans="1:13" x14ac:dyDescent="0.2">
      <c r="A30" s="5" t="s">
        <v>12</v>
      </c>
      <c r="B30" s="5" t="s">
        <v>136</v>
      </c>
      <c r="C30">
        <v>24.28</v>
      </c>
      <c r="D30" s="38"/>
      <c r="E30" s="7">
        <f>D26-C30</f>
        <v>0.23666666666666458</v>
      </c>
      <c r="F30" s="8">
        <f t="shared" si="4"/>
        <v>1.1782671388440684</v>
      </c>
    </row>
    <row r="31" spans="1:13" x14ac:dyDescent="0.2">
      <c r="A31" s="6" t="s">
        <v>12</v>
      </c>
      <c r="B31" s="6" t="s">
        <v>137</v>
      </c>
      <c r="C31">
        <v>23.92</v>
      </c>
      <c r="D31" s="38"/>
      <c r="E31" s="9">
        <f>D26-C31</f>
        <v>0.59666666666666401</v>
      </c>
      <c r="F31" s="10">
        <f t="shared" si="4"/>
        <v>1.512218560239823</v>
      </c>
    </row>
    <row r="32" spans="1:13" x14ac:dyDescent="0.2">
      <c r="A32" t="s">
        <v>45</v>
      </c>
      <c r="B32" t="s">
        <v>132</v>
      </c>
      <c r="C32">
        <v>38.340000000000003</v>
      </c>
      <c r="D32" s="38">
        <f>AVERAGE(C32:C33)</f>
        <v>38.28</v>
      </c>
      <c r="E32" s="3">
        <f>D32-C32</f>
        <v>-6.0000000000002274E-2</v>
      </c>
      <c r="F32" s="4">
        <f t="shared" si="4"/>
        <v>0.9592641193252629</v>
      </c>
      <c r="G32" s="4">
        <f t="shared" ref="G32:G37" si="5">GEOMEAN(F20,F26)</f>
        <v>0.89605964191195242</v>
      </c>
      <c r="H32" s="3">
        <f t="shared" ref="H32" si="6">F32/G32</f>
        <v>1.0705360161946911</v>
      </c>
      <c r="I32" s="3">
        <f t="shared" ref="I32:I37" si="7">ABS(LOG(H32,2))</f>
        <v>9.8333333333331274E-2</v>
      </c>
      <c r="J32" s="40">
        <f>GEOMEAN(H32,H33,H34)</f>
        <v>0.96148305248265276</v>
      </c>
      <c r="K32" s="40">
        <f>AVERAGE(I32:I34)</f>
        <v>0.13111111111111165</v>
      </c>
      <c r="L32" s="40">
        <f>STDEV(I32:I34)</f>
        <v>0.13713672550225761</v>
      </c>
      <c r="M32" s="40">
        <f>L32/SQRT(3)</f>
        <v>7.917592538451225E-2</v>
      </c>
    </row>
    <row r="33" spans="1:13" x14ac:dyDescent="0.2">
      <c r="A33" s="5" t="s">
        <v>45</v>
      </c>
      <c r="B33" s="5" t="s">
        <v>133</v>
      </c>
      <c r="C33">
        <v>38.22</v>
      </c>
      <c r="D33" s="38"/>
      <c r="E33" s="7">
        <f>D32-C33</f>
        <v>6.0000000000002274E-2</v>
      </c>
      <c r="F33" s="8">
        <f t="shared" si="4"/>
        <v>1.042465760841123</v>
      </c>
      <c r="G33" s="8">
        <f t="shared" si="5"/>
        <v>1.032875715149387</v>
      </c>
      <c r="H33" s="7">
        <f>F33/G33</f>
        <v>1.0092848012118756</v>
      </c>
      <c r="I33" s="7">
        <f t="shared" si="7"/>
        <v>1.3333333333335343E-2</v>
      </c>
      <c r="J33" s="40"/>
      <c r="K33" s="40"/>
      <c r="L33" s="40"/>
      <c r="M33" s="40"/>
    </row>
    <row r="34" spans="1:13" x14ac:dyDescent="0.2">
      <c r="A34" s="6" t="s">
        <v>45</v>
      </c>
      <c r="B34" s="6" t="s">
        <v>134</v>
      </c>
      <c r="C34">
        <v>38.450000000000003</v>
      </c>
      <c r="D34" s="38"/>
      <c r="E34" s="9">
        <f>D32-C34</f>
        <v>-0.17000000000000171</v>
      </c>
      <c r="F34" s="10">
        <f t="shared" si="4"/>
        <v>0.88884268116656917</v>
      </c>
      <c r="G34" s="10">
        <f t="shared" si="5"/>
        <v>1.0804757302952119</v>
      </c>
      <c r="H34" s="9">
        <f t="shared" ref="H34:H37" si="8">F34/G34</f>
        <v>0.82264011698228146</v>
      </c>
      <c r="I34" s="9">
        <f t="shared" si="7"/>
        <v>0.28166666666666829</v>
      </c>
      <c r="J34" s="40"/>
      <c r="K34" s="40"/>
      <c r="L34" s="40"/>
      <c r="M34" s="40"/>
    </row>
    <row r="35" spans="1:13" x14ac:dyDescent="0.2">
      <c r="A35" t="s">
        <v>45</v>
      </c>
      <c r="B35" t="s">
        <v>135</v>
      </c>
      <c r="C35">
        <v>36.25</v>
      </c>
      <c r="D35" s="38"/>
      <c r="E35" s="3">
        <f>D32-C35</f>
        <v>2.0300000000000011</v>
      </c>
      <c r="F35" s="4">
        <f t="shared" si="4"/>
        <v>4.0840485028287761</v>
      </c>
      <c r="G35" s="4">
        <f t="shared" si="5"/>
        <v>1.0656005016284844</v>
      </c>
      <c r="H35" s="3">
        <f t="shared" si="8"/>
        <v>3.8326262953024175</v>
      </c>
      <c r="I35" s="3">
        <f t="shared" si="7"/>
        <v>1.9383333333333344</v>
      </c>
      <c r="J35" s="40">
        <f>GEOMEAN(H35,H36,H37)</f>
        <v>3.7494179862399251</v>
      </c>
      <c r="K35" s="40">
        <f>AVERAGE(H35:H37)</f>
        <v>3.7754872958449019</v>
      </c>
      <c r="L35" s="40">
        <f>STDEV(I35:I37)</f>
        <v>0.20930440352112209</v>
      </c>
      <c r="M35" s="40">
        <f>L35/SQRT(3)</f>
        <v>0.1208419537154939</v>
      </c>
    </row>
    <row r="36" spans="1:13" x14ac:dyDescent="0.2">
      <c r="A36" s="5" t="s">
        <v>45</v>
      </c>
      <c r="B36" s="5" t="s">
        <v>136</v>
      </c>
      <c r="C36">
        <v>36.54</v>
      </c>
      <c r="D36" s="38"/>
      <c r="E36" s="7">
        <f>D32-C36</f>
        <v>1.740000000000002</v>
      </c>
      <c r="F36" s="8">
        <f>2^E36</f>
        <v>3.3403516777134823</v>
      </c>
      <c r="G36" s="8">
        <f t="shared" si="5"/>
        <v>1.0400599338884764</v>
      </c>
      <c r="H36" s="7">
        <f t="shared" si="8"/>
        <v>3.2116915274535147</v>
      </c>
      <c r="I36" s="7">
        <f t="shared" si="7"/>
        <v>1.6833333333333373</v>
      </c>
      <c r="J36" s="40"/>
      <c r="K36" s="40"/>
      <c r="L36" s="40"/>
      <c r="M36" s="40"/>
    </row>
    <row r="37" spans="1:13" ht="17" thickBot="1" x14ac:dyDescent="0.25">
      <c r="A37" s="11" t="s">
        <v>45</v>
      </c>
      <c r="B37" s="11" t="s">
        <v>137</v>
      </c>
      <c r="C37" s="14">
        <v>36.03</v>
      </c>
      <c r="D37" s="39"/>
      <c r="E37" s="12">
        <f>D32-C37</f>
        <v>2.25</v>
      </c>
      <c r="F37" s="13">
        <f t="shared" ref="F37" si="9">2^E37</f>
        <v>4.7568284600108841</v>
      </c>
      <c r="G37" s="13">
        <f t="shared" si="5"/>
        <v>1.1108520376828177</v>
      </c>
      <c r="H37" s="12">
        <f t="shared" si="8"/>
        <v>4.2821440647787732</v>
      </c>
      <c r="I37" s="12">
        <f t="shared" si="7"/>
        <v>2.0983333333333345</v>
      </c>
      <c r="J37" s="41"/>
      <c r="K37" s="41"/>
      <c r="L37" s="41"/>
      <c r="M37" s="41"/>
    </row>
    <row r="38" spans="1:13" x14ac:dyDescent="0.2">
      <c r="A38" t="s">
        <v>11</v>
      </c>
      <c r="B38" t="s">
        <v>138</v>
      </c>
      <c r="C38">
        <v>21.67</v>
      </c>
      <c r="D38" s="38">
        <f>AVERAGE(C38:C40)</f>
        <v>21.796666666666667</v>
      </c>
      <c r="E38" s="3">
        <f>D38-C38</f>
        <v>0.12666666666666515</v>
      </c>
      <c r="F38" s="4">
        <f>2^E38</f>
        <v>1.0917682645706384</v>
      </c>
    </row>
    <row r="39" spans="1:13" x14ac:dyDescent="0.2">
      <c r="A39" s="5" t="s">
        <v>11</v>
      </c>
      <c r="B39" s="5" t="s">
        <v>139</v>
      </c>
      <c r="C39">
        <v>21.99</v>
      </c>
      <c r="D39" s="38"/>
      <c r="E39" s="7">
        <f>D38-C39</f>
        <v>-0.19333333333333158</v>
      </c>
      <c r="F39" s="8">
        <f t="shared" ref="F39:F53" si="10">2^E39</f>
        <v>0.87458267005583734</v>
      </c>
    </row>
    <row r="40" spans="1:13" x14ac:dyDescent="0.2">
      <c r="A40" s="6" t="s">
        <v>11</v>
      </c>
      <c r="B40" s="6" t="s">
        <v>140</v>
      </c>
      <c r="C40">
        <v>21.73</v>
      </c>
      <c r="D40" s="38"/>
      <c r="E40" s="9">
        <f>D38-C40</f>
        <v>6.666666666666643E-2</v>
      </c>
      <c r="F40" s="10">
        <f t="shared" si="10"/>
        <v>1.0472941228206265</v>
      </c>
    </row>
    <row r="41" spans="1:13" x14ac:dyDescent="0.2">
      <c r="A41" t="s">
        <v>11</v>
      </c>
      <c r="B41" t="s">
        <v>141</v>
      </c>
      <c r="C41">
        <v>21.72</v>
      </c>
      <c r="D41" s="38"/>
      <c r="E41" s="3">
        <f>D38-C41</f>
        <v>7.6666666666667993E-2</v>
      </c>
      <c r="F41" s="4">
        <f t="shared" si="10"/>
        <v>1.054578629516014</v>
      </c>
    </row>
    <row r="42" spans="1:13" x14ac:dyDescent="0.2">
      <c r="A42" s="5" t="s">
        <v>11</v>
      </c>
      <c r="B42" s="5" t="s">
        <v>142</v>
      </c>
      <c r="C42">
        <v>21.72</v>
      </c>
      <c r="D42" s="38"/>
      <c r="E42" s="7">
        <f>D38-C42</f>
        <v>7.6666666666667993E-2</v>
      </c>
      <c r="F42" s="8">
        <f t="shared" si="10"/>
        <v>1.054578629516014</v>
      </c>
    </row>
    <row r="43" spans="1:13" x14ac:dyDescent="0.2">
      <c r="A43" s="6" t="s">
        <v>11</v>
      </c>
      <c r="B43" s="6" t="s">
        <v>143</v>
      </c>
      <c r="C43">
        <v>21.85</v>
      </c>
      <c r="D43" s="38"/>
      <c r="E43" s="9">
        <f>D38-C43</f>
        <v>-5.3333333333334565E-2</v>
      </c>
      <c r="F43" s="10">
        <f t="shared" si="10"/>
        <v>0.9637071183915511</v>
      </c>
    </row>
    <row r="44" spans="1:13" x14ac:dyDescent="0.2">
      <c r="A44" t="s">
        <v>12</v>
      </c>
      <c r="B44" t="s">
        <v>138</v>
      </c>
      <c r="C44">
        <v>24.22</v>
      </c>
      <c r="D44" s="38">
        <f>AVERAGE(C44:C46)</f>
        <v>24.156666666666666</v>
      </c>
      <c r="E44" s="3">
        <f>D44-C44</f>
        <v>-6.3333333333332575E-2</v>
      </c>
      <c r="F44" s="4">
        <f t="shared" si="10"/>
        <v>0.95705030707390171</v>
      </c>
    </row>
    <row r="45" spans="1:13" x14ac:dyDescent="0.2">
      <c r="A45" s="5" t="s">
        <v>12</v>
      </c>
      <c r="B45" s="5" t="s">
        <v>139</v>
      </c>
      <c r="C45">
        <v>23.89</v>
      </c>
      <c r="D45" s="38"/>
      <c r="E45" s="7">
        <f>D44-C45</f>
        <v>0.26666666666666572</v>
      </c>
      <c r="F45" s="8">
        <f t="shared" si="10"/>
        <v>1.203025036082116</v>
      </c>
    </row>
    <row r="46" spans="1:13" x14ac:dyDescent="0.2">
      <c r="A46" s="6" t="s">
        <v>12</v>
      </c>
      <c r="B46" s="6" t="s">
        <v>140</v>
      </c>
      <c r="C46">
        <v>24.36</v>
      </c>
      <c r="D46" s="38"/>
      <c r="E46" s="9">
        <f>D44-C46</f>
        <v>-0.20333333333333314</v>
      </c>
      <c r="F46" s="10">
        <f t="shared" si="10"/>
        <v>0.86854148627173633</v>
      </c>
    </row>
    <row r="47" spans="1:13" x14ac:dyDescent="0.2">
      <c r="A47" t="s">
        <v>12</v>
      </c>
      <c r="B47" t="s">
        <v>141</v>
      </c>
      <c r="C47">
        <v>22.85</v>
      </c>
      <c r="D47" s="38"/>
      <c r="E47" s="3">
        <f>D44-C47</f>
        <v>1.3066666666666649</v>
      </c>
      <c r="F47" s="4">
        <f t="shared" si="10"/>
        <v>2.4736933468188718</v>
      </c>
    </row>
    <row r="48" spans="1:13" x14ac:dyDescent="0.2">
      <c r="A48" s="5" t="s">
        <v>12</v>
      </c>
      <c r="B48" s="5" t="s">
        <v>142</v>
      </c>
      <c r="C48">
        <v>22.68</v>
      </c>
      <c r="D48" s="38"/>
      <c r="E48" s="7">
        <f>D44-C48</f>
        <v>1.4766666666666666</v>
      </c>
      <c r="F48" s="8">
        <f t="shared" si="10"/>
        <v>2.7830496883568321</v>
      </c>
    </row>
    <row r="49" spans="1:13" x14ac:dyDescent="0.2">
      <c r="A49" s="6" t="s">
        <v>12</v>
      </c>
      <c r="B49" s="6" t="s">
        <v>143</v>
      </c>
      <c r="C49">
        <v>22.9</v>
      </c>
      <c r="D49" s="38"/>
      <c r="E49" s="9">
        <f>D44-C49</f>
        <v>1.2566666666666677</v>
      </c>
      <c r="F49" s="10">
        <f t="shared" si="10"/>
        <v>2.3894302703120402</v>
      </c>
    </row>
    <row r="50" spans="1:13" x14ac:dyDescent="0.2">
      <c r="A50" t="s">
        <v>45</v>
      </c>
      <c r="B50" t="s">
        <v>138</v>
      </c>
      <c r="C50">
        <v>36.78</v>
      </c>
      <c r="D50" s="38">
        <f>AVERAGE(C50:C51)</f>
        <v>36.71</v>
      </c>
      <c r="E50" s="3">
        <f>D50-C50</f>
        <v>-7.0000000000000284E-2</v>
      </c>
      <c r="F50" s="4">
        <f t="shared" si="10"/>
        <v>0.95263799804393712</v>
      </c>
      <c r="G50" s="4">
        <f t="shared" ref="G50:G55" si="11">GEOMEAN(F38,F44)</f>
        <v>1.0221923267472077</v>
      </c>
      <c r="H50" s="3">
        <f t="shared" ref="H50" si="12">F50/G50</f>
        <v>0.93195573192707826</v>
      </c>
      <c r="I50" s="3">
        <f t="shared" ref="I50:I55" si="13">ABS(LOG(H50,2))</f>
        <v>0.10166666666666678</v>
      </c>
      <c r="J50" s="40">
        <f>GEOMEAN(H50,H51,H52)</f>
        <v>0.93735449655997982</v>
      </c>
      <c r="K50" s="40">
        <f>AVERAGE(I50:I52)</f>
        <v>0.11555555555555602</v>
      </c>
      <c r="L50" s="40">
        <f>STDEV(I50:I52)</f>
        <v>8.9974276159191624E-2</v>
      </c>
      <c r="M50" s="40">
        <f>L50/SQRT(3)</f>
        <v>5.1946672560651018E-2</v>
      </c>
    </row>
    <row r="51" spans="1:13" x14ac:dyDescent="0.2">
      <c r="A51" s="5" t="s">
        <v>45</v>
      </c>
      <c r="B51" s="5" t="s">
        <v>139</v>
      </c>
      <c r="C51">
        <v>36.64</v>
      </c>
      <c r="D51" s="38"/>
      <c r="E51" s="7">
        <f>D50-C51</f>
        <v>7.0000000000000284E-2</v>
      </c>
      <c r="F51" s="8">
        <f t="shared" si="10"/>
        <v>1.0497166836230676</v>
      </c>
      <c r="G51" s="8">
        <f t="shared" si="11"/>
        <v>1.025741121434018</v>
      </c>
      <c r="H51" s="7">
        <f>F51/G51</f>
        <v>1.023373891996775</v>
      </c>
      <c r="I51" s="7">
        <f t="shared" si="13"/>
        <v>3.333333333333343E-2</v>
      </c>
      <c r="J51" s="40"/>
      <c r="K51" s="40"/>
      <c r="L51" s="40"/>
      <c r="M51" s="40"/>
    </row>
    <row r="52" spans="1:13" x14ac:dyDescent="0.2">
      <c r="A52" s="6" t="s">
        <v>45</v>
      </c>
      <c r="B52" s="6" t="s">
        <v>140</v>
      </c>
      <c r="C52">
        <v>36.99</v>
      </c>
      <c r="D52" s="38"/>
      <c r="E52" s="9">
        <f>D50-C52</f>
        <v>-0.28000000000000114</v>
      </c>
      <c r="F52" s="10">
        <f t="shared" si="10"/>
        <v>0.82359101726757244</v>
      </c>
      <c r="G52" s="10">
        <f t="shared" si="11"/>
        <v>0.95373916455091712</v>
      </c>
      <c r="H52" s="9">
        <f t="shared" ref="H52:H55" si="14">F52/G52</f>
        <v>0.86353905541393283</v>
      </c>
      <c r="I52" s="9">
        <f t="shared" si="13"/>
        <v>0.21166666666666786</v>
      </c>
      <c r="J52" s="40"/>
      <c r="K52" s="40"/>
      <c r="L52" s="40"/>
      <c r="M52" s="40"/>
    </row>
    <row r="53" spans="1:13" x14ac:dyDescent="0.2">
      <c r="A53" t="s">
        <v>45</v>
      </c>
      <c r="B53" t="s">
        <v>141</v>
      </c>
      <c r="C53">
        <v>34.21</v>
      </c>
      <c r="D53" s="38"/>
      <c r="E53" s="3">
        <f>D50-C53</f>
        <v>2.5</v>
      </c>
      <c r="F53" s="4">
        <f t="shared" si="10"/>
        <v>5.6568542494923806</v>
      </c>
      <c r="G53" s="4">
        <f t="shared" si="11"/>
        <v>1.6151483336000838</v>
      </c>
      <c r="H53" s="3">
        <f t="shared" si="14"/>
        <v>3.5023744456235417</v>
      </c>
      <c r="I53" s="3">
        <f t="shared" si="13"/>
        <v>1.8083333333333338</v>
      </c>
      <c r="J53" s="40">
        <f>GEOMEAN(H53,H54,H55)</f>
        <v>3.0595793870479859</v>
      </c>
      <c r="K53" s="40">
        <f>AVERAGE(H53:H55)</f>
        <v>3.1278605711425325</v>
      </c>
      <c r="L53" s="40">
        <f>STDEV(I53:I55)</f>
        <v>0.38187039686260088</v>
      </c>
      <c r="M53" s="40">
        <f>L53/SQRT(3)</f>
        <v>0.22047297642417185</v>
      </c>
    </row>
    <row r="54" spans="1:13" x14ac:dyDescent="0.2">
      <c r="A54" s="5" t="s">
        <v>45</v>
      </c>
      <c r="B54" s="5" t="s">
        <v>142</v>
      </c>
      <c r="C54">
        <v>34.76</v>
      </c>
      <c r="D54" s="38"/>
      <c r="E54" s="7">
        <f>D50-C54</f>
        <v>1.9500000000000028</v>
      </c>
      <c r="F54" s="8">
        <f>2^E54</f>
        <v>3.8637453156993899</v>
      </c>
      <c r="G54" s="8">
        <f t="shared" si="11"/>
        <v>1.7131680379409131</v>
      </c>
      <c r="H54" s="7">
        <f t="shared" si="14"/>
        <v>2.2553218540916125</v>
      </c>
      <c r="I54" s="7">
        <f t="shared" si="13"/>
        <v>1.1733333333333358</v>
      </c>
      <c r="J54" s="40"/>
      <c r="K54" s="40"/>
      <c r="L54" s="40"/>
      <c r="M54" s="40"/>
    </row>
    <row r="55" spans="1:13" ht="17" thickBot="1" x14ac:dyDescent="0.25">
      <c r="A55" s="11" t="s">
        <v>45</v>
      </c>
      <c r="B55" s="11" t="s">
        <v>143</v>
      </c>
      <c r="C55" s="14">
        <v>34.25</v>
      </c>
      <c r="D55" s="39"/>
      <c r="E55" s="12">
        <f>D50-C55</f>
        <v>2.4600000000000009</v>
      </c>
      <c r="F55" s="13">
        <f t="shared" ref="F55" si="15">2^E55</f>
        <v>5.5021672725589772</v>
      </c>
      <c r="G55" s="13">
        <f t="shared" si="11"/>
        <v>1.5174686027723807</v>
      </c>
      <c r="H55" s="12">
        <f t="shared" si="14"/>
        <v>3.6258854137124437</v>
      </c>
      <c r="I55" s="12">
        <f t="shared" si="13"/>
        <v>1.8583333333333341</v>
      </c>
      <c r="J55" s="41"/>
      <c r="K55" s="41"/>
      <c r="L55" s="41"/>
      <c r="M55" s="41"/>
    </row>
  </sheetData>
  <mergeCells count="33">
    <mergeCell ref="M50:M52"/>
    <mergeCell ref="J53:J55"/>
    <mergeCell ref="K53:K55"/>
    <mergeCell ref="L53:L55"/>
    <mergeCell ref="M53:M55"/>
    <mergeCell ref="L50:L52"/>
    <mergeCell ref="D38:D43"/>
    <mergeCell ref="D44:D49"/>
    <mergeCell ref="D50:D55"/>
    <mergeCell ref="J50:J52"/>
    <mergeCell ref="K50:K52"/>
    <mergeCell ref="D26:D31"/>
    <mergeCell ref="D32:D37"/>
    <mergeCell ref="J32:J34"/>
    <mergeCell ref="K32:K34"/>
    <mergeCell ref="L32:L34"/>
    <mergeCell ref="M32:M34"/>
    <mergeCell ref="J35:J37"/>
    <mergeCell ref="K35:K37"/>
    <mergeCell ref="L35:L37"/>
    <mergeCell ref="M35:M37"/>
    <mergeCell ref="M14:M16"/>
    <mergeCell ref="J17:J19"/>
    <mergeCell ref="K17:K19"/>
    <mergeCell ref="L17:L19"/>
    <mergeCell ref="M17:M19"/>
    <mergeCell ref="K14:K16"/>
    <mergeCell ref="L14:L16"/>
    <mergeCell ref="D20:D25"/>
    <mergeCell ref="D2:D7"/>
    <mergeCell ref="D8:D13"/>
    <mergeCell ref="D14:D19"/>
    <mergeCell ref="J14:J16"/>
  </mergeCells>
  <pageMargins left="0.7" right="0.7" top="0.75" bottom="0.75" header="0.3" footer="0.3"/>
  <pageSetup scale="54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13AFB-7CB9-4044-AD1B-B1A5F936A3E9}">
  <sheetPr>
    <pageSetUpPr fitToPage="1"/>
  </sheetPr>
  <dimension ref="A1:M55"/>
  <sheetViews>
    <sheetView zoomScale="130" zoomScaleNormal="130" workbookViewId="0">
      <pane ySplit="1" topLeftCell="A30" activePane="bottomLeft" state="frozen"/>
      <selection pane="bottomLeft" activeCell="C38" sqref="C38"/>
    </sheetView>
  </sheetViews>
  <sheetFormatPr baseColWidth="10" defaultRowHeight="16" x14ac:dyDescent="0.2"/>
  <cols>
    <col min="2" max="2" width="23.85546875" bestFit="1" customWidth="1"/>
    <col min="4" max="4" width="12.7109375" customWidth="1"/>
    <col min="5" max="5" width="12.28515625" customWidth="1"/>
    <col min="6" max="6" width="9.7109375" customWidth="1"/>
    <col min="7" max="7" width="16.7109375" customWidth="1"/>
    <col min="12" max="12" width="12.28515625" customWidth="1"/>
  </cols>
  <sheetData>
    <row r="1" spans="1:13" s="1" customFormat="1" ht="11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13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x14ac:dyDescent="0.2">
      <c r="A2" t="s">
        <v>11</v>
      </c>
      <c r="B2" t="s">
        <v>18</v>
      </c>
      <c r="C2">
        <v>22.46</v>
      </c>
      <c r="D2" s="38">
        <f>AVERAGE(C2:C4)</f>
        <v>22.47666666666667</v>
      </c>
      <c r="E2" s="3">
        <f>D2-C2</f>
        <v>1.6666666666669272E-2</v>
      </c>
      <c r="F2" s="4">
        <f>2^E2</f>
        <v>1.0116194403019243</v>
      </c>
    </row>
    <row r="3" spans="1:13" x14ac:dyDescent="0.2">
      <c r="A3" s="5" t="s">
        <v>11</v>
      </c>
      <c r="B3" s="5" t="s">
        <v>19</v>
      </c>
      <c r="C3">
        <v>22.42</v>
      </c>
      <c r="D3" s="38"/>
      <c r="E3" s="7">
        <f>D2-C3</f>
        <v>5.6666666666668419E-2</v>
      </c>
      <c r="F3" s="8">
        <f t="shared" ref="F3:F19" si="0">2^E3</f>
        <v>1.0400599338884791</v>
      </c>
    </row>
    <row r="4" spans="1:13" x14ac:dyDescent="0.2">
      <c r="A4" s="6" t="s">
        <v>11</v>
      </c>
      <c r="B4" s="6" t="s">
        <v>20</v>
      </c>
      <c r="C4">
        <v>22.55</v>
      </c>
      <c r="D4" s="38"/>
      <c r="E4" s="9">
        <f>D2-C4</f>
        <v>-7.3333333333330586E-2</v>
      </c>
      <c r="F4" s="10">
        <f t="shared" si="0"/>
        <v>0.95043947771080395</v>
      </c>
    </row>
    <row r="5" spans="1:13" x14ac:dyDescent="0.2">
      <c r="A5" t="s">
        <v>11</v>
      </c>
      <c r="B5" t="s">
        <v>21</v>
      </c>
      <c r="C5">
        <v>22.3</v>
      </c>
      <c r="D5" s="38"/>
      <c r="E5" s="3">
        <f>D2-C5</f>
        <v>0.17666666666666941</v>
      </c>
      <c r="F5" s="4">
        <f t="shared" si="0"/>
        <v>1.1302693892731581</v>
      </c>
    </row>
    <row r="6" spans="1:13" x14ac:dyDescent="0.2">
      <c r="A6" s="5" t="s">
        <v>11</v>
      </c>
      <c r="B6" s="5" t="s">
        <v>22</v>
      </c>
      <c r="C6">
        <v>22.27</v>
      </c>
      <c r="D6" s="38"/>
      <c r="E6" s="7">
        <f>D2-C6</f>
        <v>0.20666666666667055</v>
      </c>
      <c r="F6" s="8">
        <f t="shared" si="0"/>
        <v>1.1540187517635592</v>
      </c>
    </row>
    <row r="7" spans="1:13" x14ac:dyDescent="0.2">
      <c r="A7" s="6" t="s">
        <v>11</v>
      </c>
      <c r="B7" s="6" t="s">
        <v>23</v>
      </c>
      <c r="C7">
        <v>22.33</v>
      </c>
      <c r="D7" s="38"/>
      <c r="E7" s="9">
        <f>D2-C7</f>
        <v>0.14666666666667183</v>
      </c>
      <c r="F7" s="10">
        <f t="shared" si="0"/>
        <v>1.1070087815953125</v>
      </c>
    </row>
    <row r="8" spans="1:13" x14ac:dyDescent="0.2">
      <c r="A8" t="s">
        <v>12</v>
      </c>
      <c r="B8" t="s">
        <v>18</v>
      </c>
      <c r="C8">
        <v>24.66</v>
      </c>
      <c r="D8" s="38">
        <f>AVERAGE(C8:C10)</f>
        <v>24.596666666666664</v>
      </c>
      <c r="E8" s="3">
        <f>D8-C8</f>
        <v>-6.3333333333336128E-2</v>
      </c>
      <c r="F8" s="4">
        <f t="shared" si="0"/>
        <v>0.95705030707389949</v>
      </c>
    </row>
    <row r="9" spans="1:13" x14ac:dyDescent="0.2">
      <c r="A9" s="5" t="s">
        <v>12</v>
      </c>
      <c r="B9" s="5" t="s">
        <v>19</v>
      </c>
      <c r="C9">
        <v>24.45</v>
      </c>
      <c r="D9" s="38"/>
      <c r="E9" s="7">
        <f>D8-C9</f>
        <v>0.14666666666666472</v>
      </c>
      <c r="F9" s="8">
        <f t="shared" si="0"/>
        <v>1.1070087815953069</v>
      </c>
    </row>
    <row r="10" spans="1:13" x14ac:dyDescent="0.2">
      <c r="A10" s="6" t="s">
        <v>12</v>
      </c>
      <c r="B10" s="6" t="s">
        <v>20</v>
      </c>
      <c r="C10">
        <v>24.68</v>
      </c>
      <c r="D10" s="38"/>
      <c r="E10" s="9">
        <f>D8-C10</f>
        <v>-8.3333333333335702E-2</v>
      </c>
      <c r="F10" s="10">
        <f t="shared" si="0"/>
        <v>0.94387431268169186</v>
      </c>
    </row>
    <row r="11" spans="1:13" x14ac:dyDescent="0.2">
      <c r="A11" t="s">
        <v>12</v>
      </c>
      <c r="B11" t="s">
        <v>21</v>
      </c>
      <c r="C11">
        <v>23.36</v>
      </c>
      <c r="D11" s="38"/>
      <c r="E11" s="3">
        <f>D8-C11</f>
        <v>1.2366666666666646</v>
      </c>
      <c r="F11" s="4">
        <f t="shared" si="0"/>
        <v>2.3565342776881368</v>
      </c>
    </row>
    <row r="12" spans="1:13" x14ac:dyDescent="0.2">
      <c r="A12" s="5" t="s">
        <v>12</v>
      </c>
      <c r="B12" s="5" t="s">
        <v>22</v>
      </c>
      <c r="C12">
        <v>23.53</v>
      </c>
      <c r="D12" s="38"/>
      <c r="E12" s="7">
        <f>D8-C12</f>
        <v>1.0666666666666629</v>
      </c>
      <c r="F12" s="8">
        <f t="shared" si="0"/>
        <v>2.0945882456412481</v>
      </c>
    </row>
    <row r="13" spans="1:13" x14ac:dyDescent="0.2">
      <c r="A13" s="6" t="s">
        <v>12</v>
      </c>
      <c r="B13" s="6" t="s">
        <v>23</v>
      </c>
      <c r="C13">
        <v>24.05</v>
      </c>
      <c r="D13" s="38"/>
      <c r="E13" s="9">
        <f>D8-C13</f>
        <v>0.5466666666666633</v>
      </c>
      <c r="F13" s="10">
        <f t="shared" si="0"/>
        <v>1.4607068446100693</v>
      </c>
    </row>
    <row r="14" spans="1:13" x14ac:dyDescent="0.2">
      <c r="A14" t="s">
        <v>44</v>
      </c>
      <c r="B14" t="s">
        <v>18</v>
      </c>
      <c r="C14">
        <v>32.54</v>
      </c>
      <c r="D14" s="38">
        <f>AVERAGE(C14:C15)</f>
        <v>32.5</v>
      </c>
      <c r="E14" s="3">
        <f>D14-C14</f>
        <v>-3.9999999999999147E-2</v>
      </c>
      <c r="F14" s="4">
        <f t="shared" si="0"/>
        <v>0.97265494741228609</v>
      </c>
      <c r="G14" s="4">
        <f t="shared" ref="G14:G19" si="1">GEOMEAN(F2,F8)</f>
        <v>0.98395665350811212</v>
      </c>
      <c r="H14" s="3">
        <f t="shared" ref="H14:H19" si="2">F14/G14</f>
        <v>0.98851402035289671</v>
      </c>
      <c r="I14" s="3">
        <f t="shared" ref="I14:I19" si="3">ABS(LOG(H14,2))</f>
        <v>1.6666666666665834E-2</v>
      </c>
      <c r="J14" s="40">
        <f>GEOMEAN(H14,H15,H16)</f>
        <v>1.1460473619700031</v>
      </c>
      <c r="K14" s="40">
        <f>AVERAGE(I14:I16)</f>
        <v>0.24888888888888874</v>
      </c>
      <c r="L14" s="40">
        <f>STDEV(I14:I16)</f>
        <v>0.36394571227242323</v>
      </c>
      <c r="M14" s="40">
        <f>L14/SQRT(3)</f>
        <v>0.21012415495089365</v>
      </c>
    </row>
    <row r="15" spans="1:13" x14ac:dyDescent="0.2">
      <c r="A15" s="5" t="s">
        <v>44</v>
      </c>
      <c r="B15" s="5" t="s">
        <v>19</v>
      </c>
      <c r="C15">
        <v>32.46</v>
      </c>
      <c r="D15" s="38"/>
      <c r="E15" s="7">
        <f>D14-C15</f>
        <v>3.9999999999999147E-2</v>
      </c>
      <c r="F15" s="8">
        <f t="shared" si="0"/>
        <v>1.0281138266560659</v>
      </c>
      <c r="G15" s="8">
        <f t="shared" si="1"/>
        <v>1.0730123392580257</v>
      </c>
      <c r="H15" s="7">
        <f>F15/G15</f>
        <v>0.95815657382560337</v>
      </c>
      <c r="I15" s="7">
        <f t="shared" si="3"/>
        <v>6.1666666666667293E-2</v>
      </c>
      <c r="J15" s="40"/>
      <c r="K15" s="40"/>
      <c r="L15" s="40"/>
      <c r="M15" s="40"/>
    </row>
    <row r="16" spans="1:13" x14ac:dyDescent="0.2">
      <c r="A16" s="6" t="s">
        <v>44</v>
      </c>
      <c r="B16" s="6" t="s">
        <v>20</v>
      </c>
      <c r="C16">
        <v>31.91</v>
      </c>
      <c r="D16" s="38"/>
      <c r="E16" s="9">
        <f>D14-C16</f>
        <v>0.58999999999999986</v>
      </c>
      <c r="F16" s="10">
        <f t="shared" si="0"/>
        <v>1.5052467474110671</v>
      </c>
      <c r="G16" s="10">
        <f t="shared" si="1"/>
        <v>0.94715120691990429</v>
      </c>
      <c r="H16" s="9">
        <f t="shared" si="2"/>
        <v>1.5892359492483423</v>
      </c>
      <c r="I16" s="9">
        <f t="shared" si="3"/>
        <v>0.66833333333333311</v>
      </c>
      <c r="J16" s="40"/>
      <c r="K16" s="40"/>
      <c r="L16" s="40"/>
      <c r="M16" s="40"/>
    </row>
    <row r="17" spans="1:13" x14ac:dyDescent="0.2">
      <c r="A17" t="s">
        <v>44</v>
      </c>
      <c r="B17" t="s">
        <v>21</v>
      </c>
      <c r="C17">
        <v>30.65</v>
      </c>
      <c r="D17" s="38"/>
      <c r="E17" s="3">
        <f>D14-C17</f>
        <v>1.8500000000000014</v>
      </c>
      <c r="F17" s="4">
        <f t="shared" si="0"/>
        <v>3.6050018504433248</v>
      </c>
      <c r="G17" s="4">
        <f t="shared" si="1"/>
        <v>1.6320289699768915</v>
      </c>
      <c r="H17" s="3">
        <f t="shared" si="2"/>
        <v>2.2089080014887048</v>
      </c>
      <c r="I17" s="3">
        <f t="shared" si="3"/>
        <v>1.1433333333333346</v>
      </c>
      <c r="J17" s="40">
        <f>GEOMEAN(H17,H18,H19)</f>
        <v>2.6451202922450769</v>
      </c>
      <c r="K17" s="40">
        <f>AVERAGE(H17:H19)</f>
        <v>2.6845672286165314</v>
      </c>
      <c r="L17" s="40">
        <f>STDEV(I17:I19)</f>
        <v>0.30116440692751123</v>
      </c>
      <c r="M17" s="40">
        <f>L17/SQRT(3)</f>
        <v>0.1738773514099326</v>
      </c>
    </row>
    <row r="18" spans="1:13" x14ac:dyDescent="0.2">
      <c r="A18" s="5" t="s">
        <v>44</v>
      </c>
      <c r="B18" s="5" t="s">
        <v>22</v>
      </c>
      <c r="C18">
        <v>30.53</v>
      </c>
      <c r="D18" s="38"/>
      <c r="E18" s="7">
        <f>D14-C18</f>
        <v>1.9699999999999989</v>
      </c>
      <c r="F18" s="8">
        <f>2^E18</f>
        <v>3.9176811903477042</v>
      </c>
      <c r="G18" s="8">
        <f t="shared" si="1"/>
        <v>1.5547328107084948</v>
      </c>
      <c r="H18" s="7">
        <f t="shared" si="2"/>
        <v>2.5198420997897442</v>
      </c>
      <c r="I18" s="7">
        <f t="shared" si="3"/>
        <v>1.3333333333333321</v>
      </c>
      <c r="J18" s="40"/>
      <c r="K18" s="40"/>
      <c r="L18" s="40"/>
      <c r="M18" s="40"/>
    </row>
    <row r="19" spans="1:13" ht="17" thickBot="1" x14ac:dyDescent="0.25">
      <c r="A19" s="11" t="s">
        <v>44</v>
      </c>
      <c r="B19" s="11" t="s">
        <v>23</v>
      </c>
      <c r="C19" s="14">
        <v>30.42</v>
      </c>
      <c r="D19" s="39"/>
      <c r="E19" s="12">
        <f>D14-C19</f>
        <v>2.0799999999999983</v>
      </c>
      <c r="F19" s="13">
        <f t="shared" si="0"/>
        <v>4.2280721622455166</v>
      </c>
      <c r="G19" s="13">
        <f t="shared" si="1"/>
        <v>1.2716191663858036</v>
      </c>
      <c r="H19" s="12">
        <f t="shared" si="2"/>
        <v>3.3249515845711453</v>
      </c>
      <c r="I19" s="12">
        <f t="shared" si="3"/>
        <v>1.733333333333331</v>
      </c>
      <c r="J19" s="41"/>
      <c r="K19" s="41"/>
      <c r="L19" s="41"/>
      <c r="M19" s="41"/>
    </row>
    <row r="20" spans="1:13" x14ac:dyDescent="0.2">
      <c r="A20" t="s">
        <v>11</v>
      </c>
      <c r="B20" t="s">
        <v>26</v>
      </c>
      <c r="C20">
        <v>22.2</v>
      </c>
      <c r="D20" s="38">
        <f>AVERAGE(C20:C22)</f>
        <v>22.173333333333336</v>
      </c>
      <c r="E20" s="3">
        <f>D20-C20</f>
        <v>-2.666666666666373E-2</v>
      </c>
      <c r="F20" s="4">
        <f>2^E20</f>
        <v>0.98168585524675656</v>
      </c>
    </row>
    <row r="21" spans="1:13" x14ac:dyDescent="0.2">
      <c r="A21" s="5" t="s">
        <v>11</v>
      </c>
      <c r="B21" s="5" t="s">
        <v>27</v>
      </c>
      <c r="C21">
        <v>22.14</v>
      </c>
      <c r="D21" s="38"/>
      <c r="E21" s="7">
        <f>D20-C21</f>
        <v>3.3333333333334991E-2</v>
      </c>
      <c r="F21" s="8">
        <f t="shared" ref="F21:F35" si="4">2^E21</f>
        <v>1.0233738919967761</v>
      </c>
    </row>
    <row r="22" spans="1:13" x14ac:dyDescent="0.2">
      <c r="A22" s="6" t="s">
        <v>11</v>
      </c>
      <c r="B22" s="6" t="s">
        <v>28</v>
      </c>
      <c r="C22">
        <v>22.18</v>
      </c>
      <c r="D22" s="38"/>
      <c r="E22" s="9">
        <f>D20-C22</f>
        <v>-6.6666666666641561E-3</v>
      </c>
      <c r="F22" s="10">
        <f t="shared" si="4"/>
        <v>0.99538967910323073</v>
      </c>
    </row>
    <row r="23" spans="1:13" x14ac:dyDescent="0.2">
      <c r="A23" t="s">
        <v>11</v>
      </c>
      <c r="B23" t="s">
        <v>29</v>
      </c>
      <c r="C23">
        <v>22.03</v>
      </c>
      <c r="D23" s="38"/>
      <c r="E23" s="3">
        <f>D20-C23</f>
        <v>0.14333333333333442</v>
      </c>
      <c r="F23" s="4">
        <f t="shared" si="4"/>
        <v>1.1044540007443524</v>
      </c>
    </row>
    <row r="24" spans="1:13" x14ac:dyDescent="0.2">
      <c r="A24" s="5" t="s">
        <v>11</v>
      </c>
      <c r="B24" s="5" t="s">
        <v>30</v>
      </c>
      <c r="C24">
        <v>22.08</v>
      </c>
      <c r="D24" s="38"/>
      <c r="E24" s="7">
        <f>D20-C24</f>
        <v>9.3333333333337265E-2</v>
      </c>
      <c r="F24" s="8">
        <f t="shared" si="4"/>
        <v>1.0668322429453605</v>
      </c>
    </row>
    <row r="25" spans="1:13" x14ac:dyDescent="0.2">
      <c r="A25" s="6" t="s">
        <v>11</v>
      </c>
      <c r="B25" s="6" t="s">
        <v>31</v>
      </c>
      <c r="C25">
        <v>22.21</v>
      </c>
      <c r="D25" s="38"/>
      <c r="E25" s="9">
        <f>D20-C25</f>
        <v>-3.6666666666665293E-2</v>
      </c>
      <c r="F25" s="10">
        <f t="shared" si="4"/>
        <v>0.97490485572224106</v>
      </c>
    </row>
    <row r="26" spans="1:13" x14ac:dyDescent="0.2">
      <c r="A26" t="s">
        <v>12</v>
      </c>
      <c r="B26" t="s">
        <v>26</v>
      </c>
      <c r="C26">
        <v>24.73</v>
      </c>
      <c r="D26" s="38">
        <f>AVERAGE(C26:C28)</f>
        <v>25.006666666666671</v>
      </c>
      <c r="E26" s="3">
        <f>D26-C26</f>
        <v>0.27666666666667084</v>
      </c>
      <c r="F26" s="4">
        <f t="shared" si="4"/>
        <v>1.2113927369400752</v>
      </c>
    </row>
    <row r="27" spans="1:13" x14ac:dyDescent="0.2">
      <c r="A27" s="5" t="s">
        <v>12</v>
      </c>
      <c r="B27" s="5" t="s">
        <v>27</v>
      </c>
      <c r="C27">
        <v>26.28</v>
      </c>
      <c r="D27" s="38"/>
      <c r="E27" s="7">
        <f>D26-C27</f>
        <v>-1.2733333333333299</v>
      </c>
      <c r="F27" s="8">
        <f t="shared" si="4"/>
        <v>0.41370281135000742</v>
      </c>
    </row>
    <row r="28" spans="1:13" x14ac:dyDescent="0.2">
      <c r="A28" s="6" t="s">
        <v>12</v>
      </c>
      <c r="B28" s="6" t="s">
        <v>28</v>
      </c>
      <c r="C28">
        <v>24.01</v>
      </c>
      <c r="D28" s="38"/>
      <c r="E28" s="9">
        <f>D26-C28</f>
        <v>0.9966666666666697</v>
      </c>
      <c r="F28" s="10">
        <f t="shared" si="4"/>
        <v>1.9953843530540507</v>
      </c>
    </row>
    <row r="29" spans="1:13" x14ac:dyDescent="0.2">
      <c r="A29" t="s">
        <v>12</v>
      </c>
      <c r="B29" t="s">
        <v>29</v>
      </c>
      <c r="C29">
        <v>24.34</v>
      </c>
      <c r="D29" s="38"/>
      <c r="E29" s="3">
        <f>D26-C29</f>
        <v>0.6666666666666714</v>
      </c>
      <c r="F29" s="4">
        <f t="shared" si="4"/>
        <v>1.5874010519682047</v>
      </c>
    </row>
    <row r="30" spans="1:13" x14ac:dyDescent="0.2">
      <c r="A30" s="5" t="s">
        <v>12</v>
      </c>
      <c r="B30" s="5" t="s">
        <v>30</v>
      </c>
      <c r="C30">
        <v>24.66</v>
      </c>
      <c r="D30" s="38"/>
      <c r="E30" s="7">
        <f>D26-C30</f>
        <v>0.34666666666667112</v>
      </c>
      <c r="F30" s="8">
        <f t="shared" si="4"/>
        <v>1.2716191663858067</v>
      </c>
    </row>
    <row r="31" spans="1:13" x14ac:dyDescent="0.2">
      <c r="A31" s="6" t="s">
        <v>12</v>
      </c>
      <c r="B31" s="6" t="s">
        <v>31</v>
      </c>
      <c r="C31">
        <v>24.22</v>
      </c>
      <c r="D31" s="38"/>
      <c r="E31" s="9">
        <f>D26-C31</f>
        <v>0.7866666666666724</v>
      </c>
      <c r="F31" s="10">
        <f t="shared" si="4"/>
        <v>1.7250840639843881</v>
      </c>
    </row>
    <row r="32" spans="1:13" x14ac:dyDescent="0.2">
      <c r="A32" t="s">
        <v>44</v>
      </c>
      <c r="B32" t="s">
        <v>26</v>
      </c>
      <c r="C32">
        <v>32.479999999999997</v>
      </c>
      <c r="D32" s="38">
        <f>AVERAGE(C32:C33)</f>
        <v>32.314999999999998</v>
      </c>
      <c r="E32" s="3">
        <f>D32-C32</f>
        <v>-0.16499999999999915</v>
      </c>
      <c r="F32" s="4">
        <f t="shared" si="4"/>
        <v>0.89192851942009321</v>
      </c>
      <c r="G32" s="4">
        <f t="shared" ref="G32:G37" si="5">GEOMEAN(F20,F26)</f>
        <v>1.0905077326652604</v>
      </c>
      <c r="H32" s="3">
        <f t="shared" ref="H32" si="6">F32/G32</f>
        <v>0.81790205855777953</v>
      </c>
      <c r="I32" s="3">
        <f t="shared" ref="I32:I37" si="7">ABS(LOG(H32,2))</f>
        <v>0.29000000000000281</v>
      </c>
      <c r="J32" s="40">
        <f>GEOMEAN(H32,H33,H34)</f>
        <v>1.1211660780285058</v>
      </c>
      <c r="K32" s="40">
        <f>AVERAGE(I32:I34)</f>
        <v>0.35833333333333489</v>
      </c>
      <c r="L32" s="40">
        <f>STDEV(I32:I34)</f>
        <v>0.39693618294800187</v>
      </c>
      <c r="M32" s="40">
        <f>L32/SQRT(3)</f>
        <v>0.22917121207613142</v>
      </c>
    </row>
    <row r="33" spans="1:13" x14ac:dyDescent="0.2">
      <c r="A33" s="5" t="s">
        <v>44</v>
      </c>
      <c r="B33" s="5" t="s">
        <v>27</v>
      </c>
      <c r="C33">
        <v>32.15</v>
      </c>
      <c r="D33" s="38"/>
      <c r="E33" s="7">
        <f>D32-C33</f>
        <v>0.16499999999999915</v>
      </c>
      <c r="F33" s="8">
        <f t="shared" si="4"/>
        <v>1.1211660780285082</v>
      </c>
      <c r="G33" s="8">
        <f t="shared" si="5"/>
        <v>0.65067092772096802</v>
      </c>
      <c r="H33" s="7">
        <f>F33/G33</f>
        <v>1.72309231942403</v>
      </c>
      <c r="I33" s="7">
        <f t="shared" si="7"/>
        <v>0.78499999999999637</v>
      </c>
      <c r="J33" s="40"/>
      <c r="K33" s="40"/>
      <c r="L33" s="40"/>
      <c r="M33" s="40"/>
    </row>
    <row r="34" spans="1:13" x14ac:dyDescent="0.2">
      <c r="A34" s="6" t="s">
        <v>44</v>
      </c>
      <c r="B34" s="6" t="s">
        <v>28</v>
      </c>
      <c r="C34">
        <v>31.82</v>
      </c>
      <c r="D34" s="38"/>
      <c r="E34" s="9">
        <f>D32-C34</f>
        <v>0.49499999999999744</v>
      </c>
      <c r="F34" s="10">
        <f t="shared" si="4"/>
        <v>1.4093207551420168</v>
      </c>
      <c r="G34" s="10">
        <f t="shared" si="5"/>
        <v>1.4093207551420219</v>
      </c>
      <c r="H34" s="9">
        <f t="shared" ref="H34:H37" si="8">F34/G34</f>
        <v>0.99999999999999634</v>
      </c>
      <c r="I34" s="9">
        <f t="shared" si="7"/>
        <v>5.2856537312946244E-15</v>
      </c>
      <c r="J34" s="40"/>
      <c r="K34" s="40"/>
      <c r="L34" s="40"/>
      <c r="M34" s="40"/>
    </row>
    <row r="35" spans="1:13" x14ac:dyDescent="0.2">
      <c r="A35" t="s">
        <v>44</v>
      </c>
      <c r="B35" t="s">
        <v>29</v>
      </c>
      <c r="C35">
        <v>30.94</v>
      </c>
      <c r="D35" s="38"/>
      <c r="E35" s="3">
        <f>D32-C35</f>
        <v>1.3749999999999964</v>
      </c>
      <c r="F35" s="4">
        <f t="shared" si="4"/>
        <v>2.5936791093020126</v>
      </c>
      <c r="G35" s="4">
        <f t="shared" si="5"/>
        <v>1.3240889103953999</v>
      </c>
      <c r="H35" s="3">
        <f t="shared" si="8"/>
        <v>1.9588405951738448</v>
      </c>
      <c r="I35" s="3">
        <f t="shared" si="7"/>
        <v>0.96999999999999342</v>
      </c>
      <c r="J35" s="40">
        <f>GEOMEAN(H35,H36,H37)</f>
        <v>2.4199881784385751</v>
      </c>
      <c r="K35" s="40">
        <f>AVERAGE(H35:H37)</f>
        <v>2.4531555628067578</v>
      </c>
      <c r="L35" s="40">
        <f>STDEV(I35:I37)</f>
        <v>0.29330018752125048</v>
      </c>
      <c r="M35" s="40">
        <f>L35/SQRT(3)</f>
        <v>0.16933694221876169</v>
      </c>
    </row>
    <row r="36" spans="1:13" x14ac:dyDescent="0.2">
      <c r="A36" s="5" t="s">
        <v>44</v>
      </c>
      <c r="B36" s="5" t="s">
        <v>30</v>
      </c>
      <c r="C36">
        <v>30.54</v>
      </c>
      <c r="D36" s="38"/>
      <c r="E36" s="7">
        <f>D32-C36</f>
        <v>1.7749999999999986</v>
      </c>
      <c r="F36" s="8">
        <f>2^E36</f>
        <v>3.4223801027304055</v>
      </c>
      <c r="G36" s="8">
        <f t="shared" si="5"/>
        <v>1.1647335864684591</v>
      </c>
      <c r="H36" s="7">
        <f t="shared" si="8"/>
        <v>2.9383372665566068</v>
      </c>
      <c r="I36" s="7">
        <f t="shared" si="7"/>
        <v>1.5549999999999946</v>
      </c>
      <c r="J36" s="40"/>
      <c r="K36" s="40"/>
      <c r="L36" s="40"/>
      <c r="M36" s="40"/>
    </row>
    <row r="37" spans="1:13" ht="17" thickBot="1" x14ac:dyDescent="0.25">
      <c r="A37" s="11" t="s">
        <v>44</v>
      </c>
      <c r="B37" s="11" t="s">
        <v>31</v>
      </c>
      <c r="C37" s="14">
        <v>30.64</v>
      </c>
      <c r="D37" s="39"/>
      <c r="E37" s="12">
        <f>D32-C37</f>
        <v>1.6749999999999972</v>
      </c>
      <c r="F37" s="13">
        <f t="shared" ref="F37" si="9">2^E37</f>
        <v>3.1931935454265932</v>
      </c>
      <c r="G37" s="13">
        <f t="shared" si="5"/>
        <v>1.2968395546510127</v>
      </c>
      <c r="H37" s="12">
        <f t="shared" si="8"/>
        <v>2.462288826689822</v>
      </c>
      <c r="I37" s="12">
        <f t="shared" si="7"/>
        <v>1.2999999999999938</v>
      </c>
      <c r="J37" s="41"/>
      <c r="K37" s="41"/>
      <c r="L37" s="41"/>
      <c r="M37" s="41"/>
    </row>
    <row r="38" spans="1:13" x14ac:dyDescent="0.2">
      <c r="A38" t="s">
        <v>11</v>
      </c>
      <c r="B38" t="s">
        <v>25</v>
      </c>
      <c r="C38">
        <v>22.1</v>
      </c>
      <c r="D38" s="38">
        <f>AVERAGE(C38:C40)</f>
        <v>22.113333333333333</v>
      </c>
      <c r="E38" s="3">
        <f>D38-C38</f>
        <v>1.3333333333331865E-2</v>
      </c>
      <c r="F38" s="4">
        <f>2^E38</f>
        <v>1.0092848012118731</v>
      </c>
    </row>
    <row r="39" spans="1:13" x14ac:dyDescent="0.2">
      <c r="A39" s="5" t="s">
        <v>11</v>
      </c>
      <c r="B39" s="5" t="s">
        <v>32</v>
      </c>
      <c r="C39">
        <v>22.11</v>
      </c>
      <c r="D39" s="38"/>
      <c r="E39" s="7">
        <f>D38-C39</f>
        <v>3.3333333333338544E-3</v>
      </c>
      <c r="F39" s="8">
        <f t="shared" ref="F39:F53" si="10">2^E39</f>
        <v>1.0023131618421732</v>
      </c>
    </row>
    <row r="40" spans="1:13" x14ac:dyDescent="0.2">
      <c r="A40" s="6" t="s">
        <v>11</v>
      </c>
      <c r="B40" s="6" t="s">
        <v>33</v>
      </c>
      <c r="C40">
        <v>22.13</v>
      </c>
      <c r="D40" s="38"/>
      <c r="E40" s="9">
        <f>D38-C40</f>
        <v>-1.6666666666665719E-2</v>
      </c>
      <c r="F40" s="10">
        <f t="shared" si="10"/>
        <v>0.98851402035289671</v>
      </c>
    </row>
    <row r="41" spans="1:13" x14ac:dyDescent="0.2">
      <c r="A41" t="s">
        <v>11</v>
      </c>
      <c r="B41" t="s">
        <v>34</v>
      </c>
      <c r="C41">
        <v>22.45</v>
      </c>
      <c r="D41" s="38"/>
      <c r="E41" s="3">
        <f>D38-C41</f>
        <v>-0.336666666666666</v>
      </c>
      <c r="F41" s="4">
        <f t="shared" si="10"/>
        <v>0.79186880527972003</v>
      </c>
    </row>
    <row r="42" spans="1:13" x14ac:dyDescent="0.2">
      <c r="A42" s="5" t="s">
        <v>11</v>
      </c>
      <c r="B42" s="5" t="s">
        <v>35</v>
      </c>
      <c r="C42">
        <v>22.43</v>
      </c>
      <c r="D42" s="38"/>
      <c r="E42" s="7">
        <f>D38-C42</f>
        <v>-0.31666666666666643</v>
      </c>
      <c r="F42" s="8">
        <f t="shared" si="10"/>
        <v>0.80292288186337657</v>
      </c>
    </row>
    <row r="43" spans="1:13" x14ac:dyDescent="0.2">
      <c r="A43" s="6" t="s">
        <v>11</v>
      </c>
      <c r="B43" s="6" t="s">
        <v>36</v>
      </c>
      <c r="C43">
        <v>22.41</v>
      </c>
      <c r="D43" s="38"/>
      <c r="E43" s="9">
        <f>D38-C43</f>
        <v>-0.29666666666666686</v>
      </c>
      <c r="F43" s="10">
        <f t="shared" si="10"/>
        <v>0.81413126760570009</v>
      </c>
    </row>
    <row r="44" spans="1:13" x14ac:dyDescent="0.2">
      <c r="A44" t="s">
        <v>12</v>
      </c>
      <c r="B44" t="s">
        <v>25</v>
      </c>
      <c r="C44">
        <v>24.14</v>
      </c>
      <c r="D44" s="38">
        <f>AVERAGE(C44:C46)</f>
        <v>24.13666666666667</v>
      </c>
      <c r="E44" s="3">
        <f>D44-C44</f>
        <v>-3.3333333333303017E-3</v>
      </c>
      <c r="F44" s="4">
        <f t="shared" si="10"/>
        <v>0.99769217652702535</v>
      </c>
    </row>
    <row r="45" spans="1:13" x14ac:dyDescent="0.2">
      <c r="A45" s="5" t="s">
        <v>12</v>
      </c>
      <c r="B45" s="5" t="s">
        <v>32</v>
      </c>
      <c r="C45">
        <v>24.01</v>
      </c>
      <c r="D45" s="38"/>
      <c r="E45" s="7">
        <f>D44-C45</f>
        <v>0.1266666666666687</v>
      </c>
      <c r="F45" s="8">
        <f t="shared" si="10"/>
        <v>1.091768264570641</v>
      </c>
    </row>
    <row r="46" spans="1:13" x14ac:dyDescent="0.2">
      <c r="A46" s="6" t="s">
        <v>12</v>
      </c>
      <c r="B46" s="6" t="s">
        <v>33</v>
      </c>
      <c r="C46">
        <v>24.26</v>
      </c>
      <c r="D46" s="38"/>
      <c r="E46" s="9">
        <f>D44-C46</f>
        <v>-0.1233333333333313</v>
      </c>
      <c r="F46" s="10">
        <f t="shared" si="10"/>
        <v>0.91806401996522113</v>
      </c>
    </row>
    <row r="47" spans="1:13" x14ac:dyDescent="0.2">
      <c r="A47" t="s">
        <v>12</v>
      </c>
      <c r="B47" t="s">
        <v>34</v>
      </c>
      <c r="C47">
        <v>23.81</v>
      </c>
      <c r="D47" s="38"/>
      <c r="E47" s="3">
        <f>D44-C47</f>
        <v>0.32666666666667155</v>
      </c>
      <c r="F47" s="4">
        <f t="shared" si="10"/>
        <v>1.2541124095502654</v>
      </c>
    </row>
    <row r="48" spans="1:13" x14ac:dyDescent="0.2">
      <c r="A48" s="5" t="s">
        <v>12</v>
      </c>
      <c r="B48" s="5" t="s">
        <v>35</v>
      </c>
      <c r="C48">
        <v>23.73</v>
      </c>
      <c r="D48" s="38"/>
      <c r="E48" s="7">
        <f>D44-C48</f>
        <v>0.40666666666666984</v>
      </c>
      <c r="F48" s="8">
        <f t="shared" si="10"/>
        <v>1.3256194417865315</v>
      </c>
    </row>
    <row r="49" spans="1:13" x14ac:dyDescent="0.2">
      <c r="A49" s="6" t="s">
        <v>12</v>
      </c>
      <c r="B49" s="6" t="s">
        <v>36</v>
      </c>
      <c r="C49">
        <v>23.8</v>
      </c>
      <c r="D49" s="38"/>
      <c r="E49" s="9">
        <f>D44-C49</f>
        <v>0.33666666666666956</v>
      </c>
      <c r="F49" s="10">
        <f t="shared" si="10"/>
        <v>1.2628354511916429</v>
      </c>
    </row>
    <row r="50" spans="1:13" x14ac:dyDescent="0.2">
      <c r="A50" t="s">
        <v>44</v>
      </c>
      <c r="B50" t="s">
        <v>25</v>
      </c>
      <c r="C50" s="15">
        <v>31.54</v>
      </c>
      <c r="D50" s="38">
        <f>AVERAGE(C50:C51)</f>
        <v>31.504999999999999</v>
      </c>
      <c r="E50" s="3">
        <f>D50-C50</f>
        <v>-3.5000000000000142E-2</v>
      </c>
      <c r="F50" s="4">
        <f t="shared" si="10"/>
        <v>0.97603176077622467</v>
      </c>
      <c r="G50" s="4">
        <f t="shared" ref="G50:G55" si="11">GEOMEAN(F38,F44)</f>
        <v>1.0034717485095033</v>
      </c>
      <c r="H50" s="3">
        <f t="shared" ref="H50" si="12">F50/G50</f>
        <v>0.97265494741228509</v>
      </c>
      <c r="I50" s="3">
        <f t="shared" ref="I50:I55" si="13">ABS(LOG(H50,2))</f>
        <v>4.0000000000000646E-2</v>
      </c>
      <c r="J50" s="40">
        <f>GEOMEAN(H50,H51,H52)</f>
        <v>0.89192851942009177</v>
      </c>
      <c r="K50" s="40">
        <f>AVERAGE(I50:I52)</f>
        <v>0.16500000000000145</v>
      </c>
      <c r="L50" s="40">
        <f>STDEV(I50:I52)</f>
        <v>0.22522211259110492</v>
      </c>
      <c r="M50" s="40">
        <f>L50/SQRT(3)</f>
        <v>0.13003204733193063</v>
      </c>
    </row>
    <row r="51" spans="1:13" x14ac:dyDescent="0.2">
      <c r="A51" s="5" t="s">
        <v>44</v>
      </c>
      <c r="B51" s="5" t="s">
        <v>32</v>
      </c>
      <c r="C51" s="15">
        <v>31.47</v>
      </c>
      <c r="D51" s="38"/>
      <c r="E51" s="7">
        <f>D50-C51</f>
        <v>3.5000000000000142E-2</v>
      </c>
      <c r="F51" s="8">
        <f t="shared" si="10"/>
        <v>1.0245568230328015</v>
      </c>
      <c r="G51" s="8">
        <f t="shared" si="11"/>
        <v>1.0460849397925303</v>
      </c>
      <c r="H51" s="7">
        <f>F51/G51</f>
        <v>0.97942029758692595</v>
      </c>
      <c r="I51" s="7">
        <f t="shared" si="13"/>
        <v>3.0000000000001362E-2</v>
      </c>
      <c r="J51" s="40"/>
      <c r="K51" s="40"/>
      <c r="L51" s="40"/>
      <c r="M51" s="40"/>
    </row>
    <row r="52" spans="1:13" x14ac:dyDescent="0.2">
      <c r="A52" s="6" t="s">
        <v>44</v>
      </c>
      <c r="B52" s="6" t="s">
        <v>33</v>
      </c>
      <c r="C52" s="15">
        <v>32</v>
      </c>
      <c r="D52" s="38"/>
      <c r="E52" s="9">
        <f>D50-C52</f>
        <v>-0.49500000000000099</v>
      </c>
      <c r="F52" s="10">
        <f t="shared" si="10"/>
        <v>0.70956167810019077</v>
      </c>
      <c r="G52" s="10">
        <f t="shared" si="11"/>
        <v>0.95263799804393834</v>
      </c>
      <c r="H52" s="9">
        <f t="shared" ref="H52:H55" si="14">F52/G52</f>
        <v>0.74483873156134994</v>
      </c>
      <c r="I52" s="9">
        <f t="shared" si="13"/>
        <v>0.42500000000000232</v>
      </c>
      <c r="J52" s="40"/>
      <c r="K52" s="40"/>
      <c r="L52" s="40"/>
      <c r="M52" s="40"/>
    </row>
    <row r="53" spans="1:13" x14ac:dyDescent="0.2">
      <c r="A53" t="s">
        <v>44</v>
      </c>
      <c r="B53" t="s">
        <v>34</v>
      </c>
      <c r="C53">
        <v>30.74</v>
      </c>
      <c r="D53" s="38"/>
      <c r="E53" s="3">
        <f>D50-C53</f>
        <v>0.76500000000000057</v>
      </c>
      <c r="F53" s="4">
        <f t="shared" si="10"/>
        <v>1.6993699982773012</v>
      </c>
      <c r="G53" s="4">
        <f t="shared" si="11"/>
        <v>0.99654026282786967</v>
      </c>
      <c r="H53" s="3">
        <f t="shared" si="14"/>
        <v>1.705269783535911</v>
      </c>
      <c r="I53" s="3">
        <f t="shared" si="13"/>
        <v>0.76999999999999802</v>
      </c>
      <c r="J53" s="40">
        <f>GEOMEAN(H53,H54,H55)</f>
        <v>1.6151483336000827</v>
      </c>
      <c r="K53" s="40">
        <f>AVERAGE(H53:H55)</f>
        <v>1.6164771832638662</v>
      </c>
      <c r="L53" s="40">
        <f>STDEV(I53:I55)</f>
        <v>7.1472605474637907E-2</v>
      </c>
      <c r="M53" s="40">
        <f>L53/SQRT(3)</f>
        <v>4.1264728010466122E-2</v>
      </c>
    </row>
    <row r="54" spans="1:13" x14ac:dyDescent="0.2">
      <c r="A54" s="5" t="s">
        <v>44</v>
      </c>
      <c r="B54" s="5" t="s">
        <v>35</v>
      </c>
      <c r="C54">
        <v>30.83</v>
      </c>
      <c r="D54" s="38"/>
      <c r="E54" s="7">
        <f>D50-C54</f>
        <v>0.67500000000000071</v>
      </c>
      <c r="F54" s="8">
        <f>2^E54</f>
        <v>1.5965967727133006</v>
      </c>
      <c r="G54" s="8">
        <f t="shared" si="11"/>
        <v>1.0316831793013601</v>
      </c>
      <c r="H54" s="7">
        <f t="shared" si="14"/>
        <v>1.547564993542389</v>
      </c>
      <c r="I54" s="7">
        <f t="shared" si="13"/>
        <v>0.62999999999999923</v>
      </c>
      <c r="J54" s="40"/>
      <c r="K54" s="40"/>
      <c r="L54" s="40"/>
      <c r="M54" s="40"/>
    </row>
    <row r="55" spans="1:13" ht="17" thickBot="1" x14ac:dyDescent="0.25">
      <c r="A55" s="11" t="s">
        <v>44</v>
      </c>
      <c r="B55" s="11" t="s">
        <v>36</v>
      </c>
      <c r="C55" s="14">
        <v>30.81</v>
      </c>
      <c r="D55" s="39"/>
      <c r="E55" s="12">
        <f>D50-C55</f>
        <v>0.69500000000000028</v>
      </c>
      <c r="F55" s="13">
        <f t="shared" ref="F55" si="15">2^E55</f>
        <v>1.6188844330948171</v>
      </c>
      <c r="G55" s="13">
        <f t="shared" si="11"/>
        <v>1.01395947979003</v>
      </c>
      <c r="H55" s="12">
        <f t="shared" si="14"/>
        <v>1.5965967727132988</v>
      </c>
      <c r="I55" s="12">
        <f t="shared" si="13"/>
        <v>0.67499999999999916</v>
      </c>
      <c r="J55" s="41"/>
      <c r="K55" s="41"/>
      <c r="L55" s="41"/>
      <c r="M55" s="41"/>
    </row>
  </sheetData>
  <mergeCells count="33">
    <mergeCell ref="M50:M52"/>
    <mergeCell ref="J53:J55"/>
    <mergeCell ref="K53:K55"/>
    <mergeCell ref="L53:L55"/>
    <mergeCell ref="M53:M55"/>
    <mergeCell ref="L50:L52"/>
    <mergeCell ref="D38:D43"/>
    <mergeCell ref="D44:D49"/>
    <mergeCell ref="D50:D55"/>
    <mergeCell ref="J50:J52"/>
    <mergeCell ref="K50:K52"/>
    <mergeCell ref="D26:D31"/>
    <mergeCell ref="D32:D37"/>
    <mergeCell ref="J32:J34"/>
    <mergeCell ref="K32:K34"/>
    <mergeCell ref="L32:L34"/>
    <mergeCell ref="M32:M34"/>
    <mergeCell ref="J35:J37"/>
    <mergeCell ref="K35:K37"/>
    <mergeCell ref="L35:L37"/>
    <mergeCell ref="M35:M37"/>
    <mergeCell ref="M14:M16"/>
    <mergeCell ref="J17:J19"/>
    <mergeCell ref="K17:K19"/>
    <mergeCell ref="L17:L19"/>
    <mergeCell ref="M17:M19"/>
    <mergeCell ref="K14:K16"/>
    <mergeCell ref="L14:L16"/>
    <mergeCell ref="D20:D25"/>
    <mergeCell ref="D2:D7"/>
    <mergeCell ref="D8:D13"/>
    <mergeCell ref="D14:D19"/>
    <mergeCell ref="J14:J16"/>
  </mergeCells>
  <pageMargins left="0.7" right="0.7" top="0.75" bottom="0.75" header="0.3" footer="0.3"/>
  <pageSetup scale="54" orientation="landscape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FAF40-5484-2E47-9CAB-DA4088831C32}">
  <sheetPr>
    <pageSetUpPr fitToPage="1"/>
  </sheetPr>
  <dimension ref="A1:M55"/>
  <sheetViews>
    <sheetView zoomScale="130" zoomScaleNormal="130" workbookViewId="0">
      <pane ySplit="1" topLeftCell="A37" activePane="bottomLeft" state="frozen"/>
      <selection pane="bottomLeft" activeCell="B58" sqref="B58"/>
    </sheetView>
  </sheetViews>
  <sheetFormatPr baseColWidth="10" defaultRowHeight="16" x14ac:dyDescent="0.2"/>
  <cols>
    <col min="2" max="2" width="22.7109375" bestFit="1" customWidth="1"/>
    <col min="4" max="4" width="12.7109375" customWidth="1"/>
    <col min="5" max="5" width="12.28515625" customWidth="1"/>
    <col min="6" max="6" width="9.7109375" customWidth="1"/>
    <col min="7" max="7" width="16.7109375" customWidth="1"/>
    <col min="12" max="12" width="12.28515625" customWidth="1"/>
  </cols>
  <sheetData>
    <row r="1" spans="1:13" s="1" customFormat="1" ht="11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13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x14ac:dyDescent="0.2">
      <c r="A2" t="s">
        <v>11</v>
      </c>
      <c r="B2" t="s">
        <v>126</v>
      </c>
      <c r="C2">
        <v>21.67</v>
      </c>
      <c r="D2" s="38">
        <f>AVERAGE(C2:C4)</f>
        <v>21.590000000000003</v>
      </c>
      <c r="E2" s="3">
        <f>D2-C2</f>
        <v>-7.9999999999998295E-2</v>
      </c>
      <c r="F2" s="4">
        <f>2^E2</f>
        <v>0.946057646725597</v>
      </c>
    </row>
    <row r="3" spans="1:13" x14ac:dyDescent="0.2">
      <c r="A3" s="5" t="s">
        <v>11</v>
      </c>
      <c r="B3" s="5" t="s">
        <v>127</v>
      </c>
      <c r="C3">
        <v>21.53</v>
      </c>
      <c r="D3" s="38"/>
      <c r="E3" s="7">
        <f>D2-C3</f>
        <v>6.0000000000002274E-2</v>
      </c>
      <c r="F3" s="8">
        <f t="shared" ref="F3:F19" si="0">2^E3</f>
        <v>1.042465760841123</v>
      </c>
    </row>
    <row r="4" spans="1:13" x14ac:dyDescent="0.2">
      <c r="A4" s="6" t="s">
        <v>11</v>
      </c>
      <c r="B4" s="6" t="s">
        <v>128</v>
      </c>
      <c r="C4">
        <v>21.57</v>
      </c>
      <c r="D4" s="38"/>
      <c r="E4" s="9">
        <f>D2-C4</f>
        <v>2.0000000000003126E-2</v>
      </c>
      <c r="F4" s="10">
        <f t="shared" si="0"/>
        <v>1.0139594797900313</v>
      </c>
    </row>
    <row r="5" spans="1:13" x14ac:dyDescent="0.2">
      <c r="A5" t="s">
        <v>11</v>
      </c>
      <c r="B5" t="s">
        <v>129</v>
      </c>
      <c r="C5">
        <v>21.37</v>
      </c>
      <c r="D5" s="38"/>
      <c r="E5" s="3">
        <f>D2-C5</f>
        <v>0.22000000000000242</v>
      </c>
      <c r="F5" s="4">
        <f t="shared" si="0"/>
        <v>1.1647335864684578</v>
      </c>
    </row>
    <row r="6" spans="1:13" x14ac:dyDescent="0.2">
      <c r="A6" s="5" t="s">
        <v>11</v>
      </c>
      <c r="B6" s="5" t="s">
        <v>130</v>
      </c>
      <c r="C6">
        <v>21.53</v>
      </c>
      <c r="D6" s="38"/>
      <c r="E6" s="7">
        <f>D2-C6</f>
        <v>6.0000000000002274E-2</v>
      </c>
      <c r="F6" s="8">
        <f t="shared" si="0"/>
        <v>1.042465760841123</v>
      </c>
    </row>
    <row r="7" spans="1:13" x14ac:dyDescent="0.2">
      <c r="A7" s="6" t="s">
        <v>11</v>
      </c>
      <c r="B7" s="6" t="s">
        <v>131</v>
      </c>
      <c r="C7">
        <v>21.52</v>
      </c>
      <c r="D7" s="38"/>
      <c r="E7" s="9">
        <f>D2-C7</f>
        <v>7.0000000000003837E-2</v>
      </c>
      <c r="F7" s="10">
        <f t="shared" si="0"/>
        <v>1.04971668362307</v>
      </c>
    </row>
    <row r="8" spans="1:13" x14ac:dyDescent="0.2">
      <c r="A8" t="s">
        <v>12</v>
      </c>
      <c r="B8" t="s">
        <v>126</v>
      </c>
      <c r="C8">
        <v>24.19</v>
      </c>
      <c r="D8" s="38">
        <f>AVERAGE(C8:C10)</f>
        <v>24.203333333333333</v>
      </c>
      <c r="E8" s="3">
        <f>D8-C8</f>
        <v>1.3333333333331865E-2</v>
      </c>
      <c r="F8" s="4">
        <f t="shared" si="0"/>
        <v>1.0092848012118731</v>
      </c>
    </row>
    <row r="9" spans="1:13" x14ac:dyDescent="0.2">
      <c r="A9" s="5" t="s">
        <v>12</v>
      </c>
      <c r="B9" s="5" t="s">
        <v>127</v>
      </c>
      <c r="C9">
        <v>24.14</v>
      </c>
      <c r="D9" s="38"/>
      <c r="E9" s="7">
        <f>D8-C9</f>
        <v>6.3333333333332575E-2</v>
      </c>
      <c r="F9" s="8">
        <f t="shared" si="0"/>
        <v>1.0448771528608702</v>
      </c>
    </row>
    <row r="10" spans="1:13" x14ac:dyDescent="0.2">
      <c r="A10" s="6" t="s">
        <v>12</v>
      </c>
      <c r="B10" s="6" t="s">
        <v>128</v>
      </c>
      <c r="C10">
        <v>24.28</v>
      </c>
      <c r="D10" s="38"/>
      <c r="E10" s="9">
        <f>D8-C10</f>
        <v>-7.6666666666667993E-2</v>
      </c>
      <c r="F10" s="10">
        <f t="shared" si="0"/>
        <v>0.94824603117449646</v>
      </c>
    </row>
    <row r="11" spans="1:13" x14ac:dyDescent="0.2">
      <c r="A11" t="s">
        <v>12</v>
      </c>
      <c r="B11" t="s">
        <v>129</v>
      </c>
      <c r="C11">
        <v>23.2</v>
      </c>
      <c r="D11" s="38"/>
      <c r="E11" s="3">
        <f>D8-C11</f>
        <v>1.0033333333333339</v>
      </c>
      <c r="F11" s="4">
        <f t="shared" si="0"/>
        <v>2.0046263236843465</v>
      </c>
    </row>
    <row r="12" spans="1:13" x14ac:dyDescent="0.2">
      <c r="A12" s="5" t="s">
        <v>12</v>
      </c>
      <c r="B12" s="5" t="s">
        <v>130</v>
      </c>
      <c r="C12">
        <v>23.03</v>
      </c>
      <c r="D12" s="38"/>
      <c r="E12" s="7">
        <f>D8-C12</f>
        <v>1.173333333333332</v>
      </c>
      <c r="F12" s="8">
        <f t="shared" si="0"/>
        <v>2.2553218540916067</v>
      </c>
    </row>
    <row r="13" spans="1:13" x14ac:dyDescent="0.2">
      <c r="A13" s="6" t="s">
        <v>12</v>
      </c>
      <c r="B13" s="6" t="s">
        <v>131</v>
      </c>
      <c r="C13">
        <v>23.86</v>
      </c>
      <c r="D13" s="38"/>
      <c r="E13" s="9">
        <f>D8-C13</f>
        <v>0.34333333333333371</v>
      </c>
      <c r="F13" s="10">
        <f t="shared" si="0"/>
        <v>1.2686844938249311</v>
      </c>
    </row>
    <row r="14" spans="1:13" x14ac:dyDescent="0.2">
      <c r="A14" t="s">
        <v>46</v>
      </c>
      <c r="B14" t="s">
        <v>126</v>
      </c>
      <c r="C14">
        <v>28.12</v>
      </c>
      <c r="D14" s="38">
        <f>AVERAGE(C14:C15)</f>
        <v>28.055</v>
      </c>
      <c r="E14" s="3">
        <f>D14-C14</f>
        <v>-6.5000000000001279E-2</v>
      </c>
      <c r="F14" s="4">
        <f t="shared" si="0"/>
        <v>0.95594531759374124</v>
      </c>
      <c r="G14" s="4">
        <f t="shared" ref="G14:G19" si="1">GEOMEAN(F2,F8)</f>
        <v>0.97715996843424602</v>
      </c>
      <c r="H14" s="3">
        <f t="shared" ref="H14:H19" si="2">F14/G14</f>
        <v>0.97828948020200002</v>
      </c>
      <c r="I14" s="3">
        <f t="shared" ref="I14:I19" si="3">ABS(LOG(H14,2))</f>
        <v>3.1666666666668064E-2</v>
      </c>
      <c r="J14" s="40">
        <f>GEOMEAN(H14,H15,H16)</f>
        <v>1.0340696294649299</v>
      </c>
      <c r="K14" s="40">
        <f>AVERAGE(I14:I16)</f>
        <v>6.944444444444467E-2</v>
      </c>
      <c r="L14" s="40">
        <f>STDEV(I14:I16)</f>
        <v>9.1078923853821131E-2</v>
      </c>
      <c r="M14" s="40">
        <f>L14/SQRT(3)</f>
        <v>5.2584441204505061E-2</v>
      </c>
    </row>
    <row r="15" spans="1:13" x14ac:dyDescent="0.2">
      <c r="A15" s="5" t="s">
        <v>46</v>
      </c>
      <c r="B15" s="5" t="s">
        <v>127</v>
      </c>
      <c r="C15">
        <v>27.99</v>
      </c>
      <c r="D15" s="38"/>
      <c r="E15" s="7">
        <f>D14-C15</f>
        <v>6.5000000000001279E-2</v>
      </c>
      <c r="F15" s="8">
        <f t="shared" si="0"/>
        <v>1.0460849397925303</v>
      </c>
      <c r="G15" s="8">
        <f t="shared" si="1"/>
        <v>1.0436707604137492</v>
      </c>
      <c r="H15" s="7">
        <f>F15/G15</f>
        <v>1.0023131618421732</v>
      </c>
      <c r="I15" s="7">
        <f t="shared" si="3"/>
        <v>3.3333333333338895E-3</v>
      </c>
      <c r="J15" s="40"/>
      <c r="K15" s="40"/>
      <c r="L15" s="40"/>
      <c r="M15" s="40"/>
    </row>
    <row r="16" spans="1:13" x14ac:dyDescent="0.2">
      <c r="A16" s="6" t="s">
        <v>46</v>
      </c>
      <c r="B16" s="6" t="s">
        <v>128</v>
      </c>
      <c r="C16">
        <v>27.91</v>
      </c>
      <c r="D16" s="38"/>
      <c r="E16" s="9">
        <f>D14-C16</f>
        <v>0.14499999999999957</v>
      </c>
      <c r="F16" s="10">
        <f t="shared" si="0"/>
        <v>1.1057306533202684</v>
      </c>
      <c r="G16" s="10">
        <f t="shared" si="1"/>
        <v>0.98055242209820392</v>
      </c>
      <c r="H16" s="9">
        <f t="shared" si="2"/>
        <v>1.1276609270458033</v>
      </c>
      <c r="I16" s="9">
        <f t="shared" si="3"/>
        <v>0.17333333333333206</v>
      </c>
      <c r="J16" s="40"/>
      <c r="K16" s="40"/>
      <c r="L16" s="40"/>
      <c r="M16" s="40"/>
    </row>
    <row r="17" spans="1:13" x14ac:dyDescent="0.2">
      <c r="A17" t="s">
        <v>46</v>
      </c>
      <c r="B17" t="s">
        <v>129</v>
      </c>
      <c r="C17">
        <v>29.37</v>
      </c>
      <c r="D17" s="38"/>
      <c r="E17" s="3">
        <f>D14-C17</f>
        <v>-1.3150000000000013</v>
      </c>
      <c r="F17" s="4">
        <f t="shared" si="0"/>
        <v>0.40192549537157535</v>
      </c>
      <c r="G17" s="4">
        <f t="shared" si="1"/>
        <v>1.5280234315984649</v>
      </c>
      <c r="H17" s="3">
        <f t="shared" si="2"/>
        <v>0.26303621205017857</v>
      </c>
      <c r="I17" s="3">
        <f t="shared" si="3"/>
        <v>1.9266666666666696</v>
      </c>
      <c r="J17" s="40">
        <f>GEOMEAN(H17,H18,H19)</f>
        <v>0.2667080607363389</v>
      </c>
      <c r="K17" s="40">
        <f>AVERAGE(H17:H19)</f>
        <v>0.26703168727474114</v>
      </c>
      <c r="L17" s="40">
        <f>STDEV(I17:I19)</f>
        <v>8.674675786448735E-2</v>
      </c>
      <c r="M17" s="40">
        <f>L17/SQRT(3)</f>
        <v>5.0083264004389061E-2</v>
      </c>
    </row>
    <row r="18" spans="1:13" x14ac:dyDescent="0.2">
      <c r="A18" s="5" t="s">
        <v>46</v>
      </c>
      <c r="B18" s="5" t="s">
        <v>130</v>
      </c>
      <c r="C18">
        <v>29.42</v>
      </c>
      <c r="D18" s="38"/>
      <c r="E18" s="7">
        <f>D14-C18</f>
        <v>-1.365000000000002</v>
      </c>
      <c r="F18" s="8">
        <f>2^E18</f>
        <v>0.38823443750051934</v>
      </c>
      <c r="G18" s="8">
        <f t="shared" si="1"/>
        <v>1.5333283446696011</v>
      </c>
      <c r="H18" s="7">
        <f t="shared" si="2"/>
        <v>0.2531971960540359</v>
      </c>
      <c r="I18" s="7">
        <f t="shared" si="3"/>
        <v>1.9816666666666694</v>
      </c>
      <c r="J18" s="40"/>
      <c r="K18" s="40"/>
      <c r="L18" s="40"/>
      <c r="M18" s="40"/>
    </row>
    <row r="19" spans="1:13" ht="17" thickBot="1" x14ac:dyDescent="0.25">
      <c r="A19" s="11" t="s">
        <v>46</v>
      </c>
      <c r="B19" s="11" t="s">
        <v>131</v>
      </c>
      <c r="C19">
        <v>29.66</v>
      </c>
      <c r="D19" s="39"/>
      <c r="E19" s="12">
        <f>D14-C19</f>
        <v>-1.6050000000000004</v>
      </c>
      <c r="F19" s="13">
        <f t="shared" si="0"/>
        <v>0.32873569005126763</v>
      </c>
      <c r="G19" s="13">
        <f t="shared" si="1"/>
        <v>1.1540187517635578</v>
      </c>
      <c r="H19" s="12">
        <f t="shared" si="2"/>
        <v>0.28486165372000899</v>
      </c>
      <c r="I19" s="12">
        <f t="shared" si="3"/>
        <v>1.8116666666666694</v>
      </c>
      <c r="J19" s="41"/>
      <c r="K19" s="41"/>
      <c r="L19" s="41"/>
      <c r="M19" s="41"/>
    </row>
    <row r="20" spans="1:13" x14ac:dyDescent="0.2">
      <c r="A20" t="s">
        <v>11</v>
      </c>
      <c r="B20" t="s">
        <v>132</v>
      </c>
      <c r="C20">
        <v>21.82</v>
      </c>
      <c r="D20" s="38">
        <f>AVERAGE(C20:C22)</f>
        <v>21.886666666666667</v>
      </c>
      <c r="E20" s="3">
        <f>D20-C20</f>
        <v>6.666666666666643E-2</v>
      </c>
      <c r="F20" s="4">
        <f>2^E20</f>
        <v>1.0472941228206265</v>
      </c>
    </row>
    <row r="21" spans="1:13" x14ac:dyDescent="0.2">
      <c r="A21" s="5" t="s">
        <v>11</v>
      </c>
      <c r="B21" s="5" t="s">
        <v>133</v>
      </c>
      <c r="C21">
        <v>21.9</v>
      </c>
      <c r="D21" s="38"/>
      <c r="E21" s="7">
        <f>D20-C21</f>
        <v>-1.3333333333331865E-2</v>
      </c>
      <c r="F21" s="8">
        <f t="shared" ref="F21:F35" si="4">2^E21</f>
        <v>0.99080061326523039</v>
      </c>
    </row>
    <row r="22" spans="1:13" x14ac:dyDescent="0.2">
      <c r="A22" s="6" t="s">
        <v>11</v>
      </c>
      <c r="B22" s="6" t="s">
        <v>134</v>
      </c>
      <c r="C22">
        <v>21.94</v>
      </c>
      <c r="D22" s="38"/>
      <c r="E22" s="9">
        <f>D20-C22</f>
        <v>-5.3333333333334565E-2</v>
      </c>
      <c r="F22" s="10">
        <f t="shared" si="4"/>
        <v>0.9637071183915511</v>
      </c>
    </row>
    <row r="23" spans="1:13" x14ac:dyDescent="0.2">
      <c r="A23" t="s">
        <v>11</v>
      </c>
      <c r="B23" t="s">
        <v>135</v>
      </c>
      <c r="C23">
        <v>22.06</v>
      </c>
      <c r="D23" s="38"/>
      <c r="E23" s="3">
        <f>D20-C23</f>
        <v>-0.17333333333333201</v>
      </c>
      <c r="F23" s="4">
        <f t="shared" si="4"/>
        <v>0.88679138916319122</v>
      </c>
    </row>
    <row r="24" spans="1:13" x14ac:dyDescent="0.2">
      <c r="A24" s="5" t="s">
        <v>11</v>
      </c>
      <c r="B24" s="5" t="s">
        <v>136</v>
      </c>
      <c r="C24">
        <v>22.01</v>
      </c>
      <c r="D24" s="38"/>
      <c r="E24" s="7">
        <f>D20-C24</f>
        <v>-0.12333333333333485</v>
      </c>
      <c r="F24" s="8">
        <f t="shared" si="4"/>
        <v>0.91806401996521869</v>
      </c>
    </row>
    <row r="25" spans="1:13" x14ac:dyDescent="0.2">
      <c r="A25" s="6" t="s">
        <v>11</v>
      </c>
      <c r="B25" s="6" t="s">
        <v>137</v>
      </c>
      <c r="C25">
        <v>22.18</v>
      </c>
      <c r="D25" s="38"/>
      <c r="E25" s="9">
        <f>D20-C25</f>
        <v>-0.293333333333333</v>
      </c>
      <c r="F25" s="10">
        <f t="shared" si="4"/>
        <v>0.81601448498844575</v>
      </c>
    </row>
    <row r="26" spans="1:13" x14ac:dyDescent="0.2">
      <c r="A26" t="s">
        <v>12</v>
      </c>
      <c r="B26" t="s">
        <v>132</v>
      </c>
      <c r="C26">
        <v>24.9</v>
      </c>
      <c r="D26" s="38">
        <f>AVERAGE(C26:C28)</f>
        <v>24.516666666666666</v>
      </c>
      <c r="E26" s="3">
        <f>D26-C26</f>
        <v>-0.38333333333333286</v>
      </c>
      <c r="F26" s="4">
        <f t="shared" si="4"/>
        <v>0.76666417233480044</v>
      </c>
    </row>
    <row r="27" spans="1:13" x14ac:dyDescent="0.2">
      <c r="A27" s="5" t="s">
        <v>12</v>
      </c>
      <c r="B27" s="5" t="s">
        <v>133</v>
      </c>
      <c r="C27">
        <v>24.41</v>
      </c>
      <c r="D27" s="38"/>
      <c r="E27" s="7">
        <f>D26-C27</f>
        <v>0.10666666666666558</v>
      </c>
      <c r="F27" s="8">
        <f t="shared" si="4"/>
        <v>1.0767375682475222</v>
      </c>
    </row>
    <row r="28" spans="1:13" x14ac:dyDescent="0.2">
      <c r="A28" s="6" t="s">
        <v>12</v>
      </c>
      <c r="B28" s="6" t="s">
        <v>134</v>
      </c>
      <c r="C28">
        <v>24.24</v>
      </c>
      <c r="D28" s="38"/>
      <c r="E28" s="9">
        <f>D26-C28</f>
        <v>0.27666666666666728</v>
      </c>
      <c r="F28" s="10">
        <f t="shared" si="4"/>
        <v>1.2113927369400723</v>
      </c>
    </row>
    <row r="29" spans="1:13" x14ac:dyDescent="0.2">
      <c r="A29" t="s">
        <v>12</v>
      </c>
      <c r="B29" t="s">
        <v>135</v>
      </c>
      <c r="C29">
        <v>24.16</v>
      </c>
      <c r="D29" s="38"/>
      <c r="E29" s="3">
        <f>D26-C29</f>
        <v>0.35666666666666558</v>
      </c>
      <c r="F29" s="4">
        <f t="shared" si="4"/>
        <v>1.2804639771506814</v>
      </c>
    </row>
    <row r="30" spans="1:13" x14ac:dyDescent="0.2">
      <c r="A30" s="5" t="s">
        <v>12</v>
      </c>
      <c r="B30" s="5" t="s">
        <v>136</v>
      </c>
      <c r="C30">
        <v>24.28</v>
      </c>
      <c r="D30" s="38"/>
      <c r="E30" s="7">
        <f>D26-C30</f>
        <v>0.23666666666666458</v>
      </c>
      <c r="F30" s="8">
        <f t="shared" si="4"/>
        <v>1.1782671388440684</v>
      </c>
    </row>
    <row r="31" spans="1:13" x14ac:dyDescent="0.2">
      <c r="A31" s="6" t="s">
        <v>12</v>
      </c>
      <c r="B31" s="6" t="s">
        <v>137</v>
      </c>
      <c r="C31">
        <v>23.92</v>
      </c>
      <c r="D31" s="38"/>
      <c r="E31" s="9">
        <f>D26-C31</f>
        <v>0.59666666666666401</v>
      </c>
      <c r="F31" s="10">
        <f t="shared" si="4"/>
        <v>1.512218560239823</v>
      </c>
    </row>
    <row r="32" spans="1:13" x14ac:dyDescent="0.2">
      <c r="A32" t="s">
        <v>46</v>
      </c>
      <c r="B32" t="s">
        <v>132</v>
      </c>
      <c r="C32">
        <v>28.29</v>
      </c>
      <c r="D32" s="38">
        <f>AVERAGE(C32:C33)</f>
        <v>28.21</v>
      </c>
      <c r="E32" s="3">
        <f>D32-C32</f>
        <v>-7.9999999999998295E-2</v>
      </c>
      <c r="F32" s="4">
        <f t="shared" si="4"/>
        <v>0.946057646725597</v>
      </c>
      <c r="G32" s="4">
        <f t="shared" ref="G32:G37" si="5">GEOMEAN(F20,F26)</f>
        <v>0.89605964191195242</v>
      </c>
      <c r="H32" s="3">
        <f t="shared" ref="H32" si="6">F32/G32</f>
        <v>1.0557976305092396</v>
      </c>
      <c r="I32" s="3">
        <f t="shared" ref="I32:I37" si="7">ABS(LOG(H32,2))</f>
        <v>7.833333333333517E-2</v>
      </c>
      <c r="J32" s="40">
        <f>GEOMEAN(H32,H33,H34)</f>
        <v>1.074252648013287</v>
      </c>
      <c r="K32" s="40">
        <f>AVERAGE(I32:I34)</f>
        <v>0.10333333333333539</v>
      </c>
      <c r="L32" s="40">
        <f>STDEV(I32:I34)</f>
        <v>8.5293610546160109E-2</v>
      </c>
      <c r="M32" s="40">
        <f>L32/SQRT(3)</f>
        <v>4.9244289008980646E-2</v>
      </c>
    </row>
    <row r="33" spans="1:13" x14ac:dyDescent="0.2">
      <c r="A33" s="5" t="s">
        <v>46</v>
      </c>
      <c r="B33" s="5" t="s">
        <v>133</v>
      </c>
      <c r="C33">
        <v>28.13</v>
      </c>
      <c r="D33" s="38"/>
      <c r="E33" s="7">
        <f>D32-C33</f>
        <v>8.0000000000001847E-2</v>
      </c>
      <c r="F33" s="8">
        <f t="shared" si="4"/>
        <v>1.0570180405613818</v>
      </c>
      <c r="G33" s="8">
        <f t="shared" si="5"/>
        <v>1.032875715149387</v>
      </c>
      <c r="H33" s="7">
        <f>F33/G33</f>
        <v>1.0233738919967763</v>
      </c>
      <c r="I33" s="7">
        <f t="shared" si="7"/>
        <v>3.3333333333335304E-2</v>
      </c>
      <c r="J33" s="40"/>
      <c r="K33" s="40"/>
      <c r="L33" s="40"/>
      <c r="M33" s="40"/>
    </row>
    <row r="34" spans="1:13" x14ac:dyDescent="0.2">
      <c r="A34" s="6" t="s">
        <v>46</v>
      </c>
      <c r="B34" s="6" t="s">
        <v>134</v>
      </c>
      <c r="C34">
        <v>27.9</v>
      </c>
      <c r="D34" s="38"/>
      <c r="E34" s="9">
        <f>D32-C34</f>
        <v>0.31000000000000227</v>
      </c>
      <c r="F34" s="10">
        <f t="shared" si="4"/>
        <v>1.2397076999389884</v>
      </c>
      <c r="G34" s="10">
        <f t="shared" si="5"/>
        <v>1.0804757302952119</v>
      </c>
      <c r="H34" s="9">
        <f t="shared" ref="H34:H37" si="8">F34/G34</f>
        <v>1.1473720928467968</v>
      </c>
      <c r="I34" s="9">
        <f t="shared" si="7"/>
        <v>0.19833333333333567</v>
      </c>
      <c r="J34" s="40"/>
      <c r="K34" s="40"/>
      <c r="L34" s="40"/>
      <c r="M34" s="40"/>
    </row>
    <row r="35" spans="1:13" x14ac:dyDescent="0.2">
      <c r="A35" t="s">
        <v>46</v>
      </c>
      <c r="B35" t="s">
        <v>135</v>
      </c>
      <c r="C35">
        <v>29.8</v>
      </c>
      <c r="D35" s="38"/>
      <c r="E35" s="3">
        <f>D32-C35</f>
        <v>-1.5899999999999999</v>
      </c>
      <c r="F35" s="4">
        <f t="shared" si="4"/>
        <v>0.33217145352412791</v>
      </c>
      <c r="G35" s="4">
        <f t="shared" si="5"/>
        <v>1.0656005016284844</v>
      </c>
      <c r="H35" s="3">
        <f t="shared" si="8"/>
        <v>0.31172231339652429</v>
      </c>
      <c r="I35" s="3">
        <f t="shared" si="7"/>
        <v>1.6816666666666671</v>
      </c>
      <c r="J35" s="40">
        <f>GEOMEAN(H35,H36,H37)</f>
        <v>0.35601254889926831</v>
      </c>
      <c r="K35" s="40">
        <f>AVERAGE(H35:H37)</f>
        <v>0.35768785395621583</v>
      </c>
      <c r="L35" s="40">
        <f>STDEV(I35:I37)</f>
        <v>0.17265090018107038</v>
      </c>
      <c r="M35" s="40">
        <f>L35/SQRT(3)</f>
        <v>9.96800436953722E-2</v>
      </c>
    </row>
    <row r="36" spans="1:13" x14ac:dyDescent="0.2">
      <c r="A36" s="5" t="s">
        <v>46</v>
      </c>
      <c r="B36" s="5" t="s">
        <v>136</v>
      </c>
      <c r="C36">
        <v>29.5</v>
      </c>
      <c r="D36" s="38"/>
      <c r="E36" s="7">
        <f>D32-C36</f>
        <v>-1.2899999999999991</v>
      </c>
      <c r="F36" s="8">
        <f>2^E36</f>
        <v>0.40895102927889082</v>
      </c>
      <c r="G36" s="8">
        <f t="shared" si="5"/>
        <v>1.0400599338884764</v>
      </c>
      <c r="H36" s="7">
        <f t="shared" si="8"/>
        <v>0.39319948394699133</v>
      </c>
      <c r="I36" s="7">
        <f t="shared" si="7"/>
        <v>1.3466666666666638</v>
      </c>
      <c r="J36" s="40"/>
      <c r="K36" s="40"/>
      <c r="L36" s="40"/>
      <c r="M36" s="40"/>
    </row>
    <row r="37" spans="1:13" ht="17" thickBot="1" x14ac:dyDescent="0.25">
      <c r="A37" s="11" t="s">
        <v>46</v>
      </c>
      <c r="B37" s="11" t="s">
        <v>137</v>
      </c>
      <c r="C37">
        <v>29.5</v>
      </c>
      <c r="D37" s="39"/>
      <c r="E37" s="12">
        <f>D32-C37</f>
        <v>-1.2899999999999991</v>
      </c>
      <c r="F37" s="13">
        <f t="shared" ref="F37" si="9">2^E37</f>
        <v>0.40895102927889082</v>
      </c>
      <c r="G37" s="13">
        <f t="shared" si="5"/>
        <v>1.1108520376828177</v>
      </c>
      <c r="H37" s="12">
        <f t="shared" si="8"/>
        <v>0.36814176452513192</v>
      </c>
      <c r="I37" s="12">
        <f t="shared" si="7"/>
        <v>1.4416666666666647</v>
      </c>
      <c r="J37" s="41"/>
      <c r="K37" s="41"/>
      <c r="L37" s="41"/>
      <c r="M37" s="41"/>
    </row>
    <row r="38" spans="1:13" x14ac:dyDescent="0.2">
      <c r="A38" t="s">
        <v>11</v>
      </c>
      <c r="B38" t="s">
        <v>138</v>
      </c>
      <c r="C38">
        <v>21.67</v>
      </c>
      <c r="D38" s="38">
        <f>AVERAGE(C38:C40)</f>
        <v>21.796666666666667</v>
      </c>
      <c r="E38" s="3">
        <f>D38-C38</f>
        <v>0.12666666666666515</v>
      </c>
      <c r="F38" s="4">
        <f>2^E38</f>
        <v>1.0917682645706384</v>
      </c>
    </row>
    <row r="39" spans="1:13" x14ac:dyDescent="0.2">
      <c r="A39" s="5" t="s">
        <v>11</v>
      </c>
      <c r="B39" s="5" t="s">
        <v>139</v>
      </c>
      <c r="C39">
        <v>21.99</v>
      </c>
      <c r="D39" s="38"/>
      <c r="E39" s="7">
        <f>D38-C39</f>
        <v>-0.19333333333333158</v>
      </c>
      <c r="F39" s="8">
        <f t="shared" ref="F39:F53" si="10">2^E39</f>
        <v>0.87458267005583734</v>
      </c>
    </row>
    <row r="40" spans="1:13" x14ac:dyDescent="0.2">
      <c r="A40" s="6" t="s">
        <v>11</v>
      </c>
      <c r="B40" s="6" t="s">
        <v>140</v>
      </c>
      <c r="C40">
        <v>21.73</v>
      </c>
      <c r="D40" s="38"/>
      <c r="E40" s="9">
        <f>D38-C40</f>
        <v>6.666666666666643E-2</v>
      </c>
      <c r="F40" s="10">
        <f t="shared" si="10"/>
        <v>1.0472941228206265</v>
      </c>
    </row>
    <row r="41" spans="1:13" x14ac:dyDescent="0.2">
      <c r="A41" t="s">
        <v>11</v>
      </c>
      <c r="B41" t="s">
        <v>141</v>
      </c>
      <c r="C41">
        <v>21.72</v>
      </c>
      <c r="D41" s="38"/>
      <c r="E41" s="3">
        <f>D38-C41</f>
        <v>7.6666666666667993E-2</v>
      </c>
      <c r="F41" s="4">
        <f t="shared" si="10"/>
        <v>1.054578629516014</v>
      </c>
    </row>
    <row r="42" spans="1:13" x14ac:dyDescent="0.2">
      <c r="A42" s="5" t="s">
        <v>11</v>
      </c>
      <c r="B42" s="5" t="s">
        <v>142</v>
      </c>
      <c r="C42">
        <v>21.72</v>
      </c>
      <c r="D42" s="38"/>
      <c r="E42" s="7">
        <f>D38-C42</f>
        <v>7.6666666666667993E-2</v>
      </c>
      <c r="F42" s="8">
        <f t="shared" si="10"/>
        <v>1.054578629516014</v>
      </c>
    </row>
    <row r="43" spans="1:13" x14ac:dyDescent="0.2">
      <c r="A43" s="6" t="s">
        <v>11</v>
      </c>
      <c r="B43" s="6" t="s">
        <v>143</v>
      </c>
      <c r="C43">
        <v>21.85</v>
      </c>
      <c r="D43" s="38"/>
      <c r="E43" s="9">
        <f>D38-C43</f>
        <v>-5.3333333333334565E-2</v>
      </c>
      <c r="F43" s="10">
        <f t="shared" si="10"/>
        <v>0.9637071183915511</v>
      </c>
    </row>
    <row r="44" spans="1:13" x14ac:dyDescent="0.2">
      <c r="A44" t="s">
        <v>12</v>
      </c>
      <c r="B44" t="s">
        <v>138</v>
      </c>
      <c r="C44">
        <v>24.22</v>
      </c>
      <c r="D44" s="38">
        <f>AVERAGE(C44:C46)</f>
        <v>24.156666666666666</v>
      </c>
      <c r="E44" s="3">
        <f>D44-C44</f>
        <v>-6.3333333333332575E-2</v>
      </c>
      <c r="F44" s="4">
        <f t="shared" si="10"/>
        <v>0.95705030707390171</v>
      </c>
    </row>
    <row r="45" spans="1:13" x14ac:dyDescent="0.2">
      <c r="A45" s="5" t="s">
        <v>12</v>
      </c>
      <c r="B45" s="5" t="s">
        <v>139</v>
      </c>
      <c r="C45">
        <v>23.89</v>
      </c>
      <c r="D45" s="38"/>
      <c r="E45" s="7">
        <f>D44-C45</f>
        <v>0.26666666666666572</v>
      </c>
      <c r="F45" s="8">
        <f t="shared" si="10"/>
        <v>1.203025036082116</v>
      </c>
    </row>
    <row r="46" spans="1:13" x14ac:dyDescent="0.2">
      <c r="A46" s="6" t="s">
        <v>12</v>
      </c>
      <c r="B46" s="6" t="s">
        <v>140</v>
      </c>
      <c r="C46">
        <v>24.36</v>
      </c>
      <c r="D46" s="38"/>
      <c r="E46" s="9">
        <f>D44-C46</f>
        <v>-0.20333333333333314</v>
      </c>
      <c r="F46" s="10">
        <f t="shared" si="10"/>
        <v>0.86854148627173633</v>
      </c>
    </row>
    <row r="47" spans="1:13" x14ac:dyDescent="0.2">
      <c r="A47" t="s">
        <v>12</v>
      </c>
      <c r="B47" t="s">
        <v>141</v>
      </c>
      <c r="C47">
        <v>22.85</v>
      </c>
      <c r="D47" s="38"/>
      <c r="E47" s="3">
        <f>D44-C47</f>
        <v>1.3066666666666649</v>
      </c>
      <c r="F47" s="4">
        <f t="shared" si="10"/>
        <v>2.4736933468188718</v>
      </c>
    </row>
    <row r="48" spans="1:13" x14ac:dyDescent="0.2">
      <c r="A48" s="5" t="s">
        <v>12</v>
      </c>
      <c r="B48" s="5" t="s">
        <v>142</v>
      </c>
      <c r="C48">
        <v>22.68</v>
      </c>
      <c r="D48" s="38"/>
      <c r="E48" s="7">
        <f>D44-C48</f>
        <v>1.4766666666666666</v>
      </c>
      <c r="F48" s="8">
        <f t="shared" si="10"/>
        <v>2.7830496883568321</v>
      </c>
    </row>
    <row r="49" spans="1:13" x14ac:dyDescent="0.2">
      <c r="A49" s="6" t="s">
        <v>12</v>
      </c>
      <c r="B49" s="6" t="s">
        <v>143</v>
      </c>
      <c r="C49">
        <v>22.9</v>
      </c>
      <c r="D49" s="38"/>
      <c r="E49" s="9">
        <f>D44-C49</f>
        <v>1.2566666666666677</v>
      </c>
      <c r="F49" s="10">
        <f t="shared" si="10"/>
        <v>2.3894302703120402</v>
      </c>
    </row>
    <row r="50" spans="1:13" x14ac:dyDescent="0.2">
      <c r="A50" t="s">
        <v>46</v>
      </c>
      <c r="B50" t="s">
        <v>138</v>
      </c>
      <c r="C50">
        <v>27.97</v>
      </c>
      <c r="D50" s="38">
        <f>AVERAGE(C50:C51)</f>
        <v>27.914999999999999</v>
      </c>
      <c r="E50" s="3">
        <f>D50-C50</f>
        <v>-5.4999999999999716E-2</v>
      </c>
      <c r="F50" s="4">
        <f t="shared" si="10"/>
        <v>0.96259444310175146</v>
      </c>
      <c r="G50" s="4">
        <f t="shared" ref="G50:G55" si="11">GEOMEAN(F38,F44)</f>
        <v>1.0221923267472077</v>
      </c>
      <c r="H50" s="3">
        <f t="shared" ref="H50" si="12">F50/G50</f>
        <v>0.94169601738734721</v>
      </c>
      <c r="I50" s="3">
        <f t="shared" ref="I50:I55" si="13">ABS(LOG(H50,2))</f>
        <v>8.6666666666666281E-2</v>
      </c>
      <c r="J50" s="40">
        <f>GEOMEAN(H50,H51,H52)</f>
        <v>0.85559502568260204</v>
      </c>
      <c r="K50" s="40">
        <f>AVERAGE(I50:I52)</f>
        <v>0.23722222222222214</v>
      </c>
      <c r="L50" s="40">
        <f>STDEV(I50:I52)</f>
        <v>0.32176739931083709</v>
      </c>
      <c r="M50" s="40">
        <f>L50/SQRT(3)</f>
        <v>0.1857724946085576</v>
      </c>
    </row>
    <row r="51" spans="1:13" x14ac:dyDescent="0.2">
      <c r="A51" s="5" t="s">
        <v>46</v>
      </c>
      <c r="B51" s="5" t="s">
        <v>139</v>
      </c>
      <c r="C51">
        <v>27.86</v>
      </c>
      <c r="D51" s="38"/>
      <c r="E51" s="7">
        <f>D50-C51</f>
        <v>5.4999999999999716E-2</v>
      </c>
      <c r="F51" s="8">
        <f t="shared" si="10"/>
        <v>1.0388591032976642</v>
      </c>
      <c r="G51" s="8">
        <f t="shared" si="11"/>
        <v>1.025741121434018</v>
      </c>
      <c r="H51" s="7">
        <f>F51/G51</f>
        <v>1.0127887842161449</v>
      </c>
      <c r="I51" s="7">
        <f t="shared" si="13"/>
        <v>1.8333333333332789E-2</v>
      </c>
      <c r="J51" s="40"/>
      <c r="K51" s="40"/>
      <c r="L51" s="40"/>
      <c r="M51" s="40"/>
    </row>
    <row r="52" spans="1:13" x14ac:dyDescent="0.2">
      <c r="A52" s="6" t="s">
        <v>46</v>
      </c>
      <c r="B52" s="6" t="s">
        <v>140</v>
      </c>
      <c r="C52">
        <v>28.59</v>
      </c>
      <c r="D52" s="38"/>
      <c r="E52" s="9">
        <f>D50-C52</f>
        <v>-0.67500000000000071</v>
      </c>
      <c r="F52" s="10">
        <f t="shared" si="10"/>
        <v>0.62633221931206362</v>
      </c>
      <c r="G52" s="10">
        <f t="shared" si="11"/>
        <v>0.95373916455091712</v>
      </c>
      <c r="H52" s="9">
        <f t="shared" ref="H52:H55" si="14">F52/G52</f>
        <v>0.65671227793920139</v>
      </c>
      <c r="I52" s="9">
        <f t="shared" si="13"/>
        <v>0.60666666666666735</v>
      </c>
      <c r="J52" s="40"/>
      <c r="K52" s="40"/>
      <c r="L52" s="40"/>
      <c r="M52" s="40"/>
    </row>
    <row r="53" spans="1:13" x14ac:dyDescent="0.2">
      <c r="A53" t="s">
        <v>46</v>
      </c>
      <c r="B53" t="s">
        <v>141</v>
      </c>
      <c r="C53">
        <v>28.78</v>
      </c>
      <c r="D53" s="38"/>
      <c r="E53" s="3">
        <f>D50-C53</f>
        <v>-0.86500000000000199</v>
      </c>
      <c r="F53" s="4">
        <f t="shared" si="10"/>
        <v>0.54904640689352413</v>
      </c>
      <c r="G53" s="4">
        <f t="shared" si="11"/>
        <v>1.6151483336000838</v>
      </c>
      <c r="H53" s="3">
        <f t="shared" si="14"/>
        <v>0.33993559320321221</v>
      </c>
      <c r="I53" s="3">
        <f t="shared" si="13"/>
        <v>1.5566666666666682</v>
      </c>
      <c r="J53" s="40">
        <f>GEOMEAN(H53,H54,H55)</f>
        <v>0.33332466927279947</v>
      </c>
      <c r="K53" s="40">
        <f>AVERAGE(H53:H55)</f>
        <v>0.33341275226112338</v>
      </c>
      <c r="L53" s="40">
        <f>STDEV(I53:I55)</f>
        <v>4.0722639076235453E-2</v>
      </c>
      <c r="M53" s="40">
        <f>L53/SQRT(3)</f>
        <v>2.3511226632776515E-2</v>
      </c>
    </row>
    <row r="54" spans="1:13" x14ac:dyDescent="0.2">
      <c r="A54" s="5" t="s">
        <v>46</v>
      </c>
      <c r="B54" s="5" t="s">
        <v>142</v>
      </c>
      <c r="C54">
        <v>28.77</v>
      </c>
      <c r="D54" s="38"/>
      <c r="E54" s="7">
        <f>D50-C54</f>
        <v>-0.85500000000000043</v>
      </c>
      <c r="F54" s="8">
        <f>2^E54</f>
        <v>0.55286532666013422</v>
      </c>
      <c r="G54" s="8">
        <f t="shared" si="11"/>
        <v>1.7131680379409131</v>
      </c>
      <c r="H54" s="7">
        <f t="shared" si="14"/>
        <v>0.32271517703811053</v>
      </c>
      <c r="I54" s="7">
        <f t="shared" si="13"/>
        <v>1.6316666666666677</v>
      </c>
      <c r="J54" s="40"/>
      <c r="K54" s="40"/>
      <c r="L54" s="40"/>
      <c r="M54" s="40"/>
    </row>
    <row r="55" spans="1:13" ht="17" thickBot="1" x14ac:dyDescent="0.25">
      <c r="A55" s="11" t="s">
        <v>46</v>
      </c>
      <c r="B55" s="11" t="s">
        <v>143</v>
      </c>
      <c r="C55">
        <v>28.88</v>
      </c>
      <c r="D55" s="39"/>
      <c r="E55" s="12">
        <f>D50-C55</f>
        <v>-0.96499999999999986</v>
      </c>
      <c r="F55" s="13">
        <f t="shared" ref="F55" si="15">2^E55</f>
        <v>0.51227841151640074</v>
      </c>
      <c r="G55" s="13">
        <f t="shared" si="11"/>
        <v>1.5174686027723807</v>
      </c>
      <c r="H55" s="12">
        <f t="shared" si="14"/>
        <v>0.33758748654204751</v>
      </c>
      <c r="I55" s="12">
        <f t="shared" si="13"/>
        <v>1.5666666666666667</v>
      </c>
      <c r="J55" s="41"/>
      <c r="K55" s="41"/>
      <c r="L55" s="41"/>
      <c r="M55" s="41"/>
    </row>
  </sheetData>
  <mergeCells count="33">
    <mergeCell ref="M50:M52"/>
    <mergeCell ref="J53:J55"/>
    <mergeCell ref="K53:K55"/>
    <mergeCell ref="L53:L55"/>
    <mergeCell ref="M53:M55"/>
    <mergeCell ref="L50:L52"/>
    <mergeCell ref="D38:D43"/>
    <mergeCell ref="D44:D49"/>
    <mergeCell ref="D50:D55"/>
    <mergeCell ref="J50:J52"/>
    <mergeCell ref="K50:K52"/>
    <mergeCell ref="D26:D31"/>
    <mergeCell ref="D32:D37"/>
    <mergeCell ref="J32:J34"/>
    <mergeCell ref="K32:K34"/>
    <mergeCell ref="L32:L34"/>
    <mergeCell ref="M32:M34"/>
    <mergeCell ref="J35:J37"/>
    <mergeCell ref="K35:K37"/>
    <mergeCell ref="L35:L37"/>
    <mergeCell ref="M35:M37"/>
    <mergeCell ref="M14:M16"/>
    <mergeCell ref="J17:J19"/>
    <mergeCell ref="K17:K19"/>
    <mergeCell ref="L17:L19"/>
    <mergeCell ref="M17:M19"/>
    <mergeCell ref="K14:K16"/>
    <mergeCell ref="L14:L16"/>
    <mergeCell ref="D20:D25"/>
    <mergeCell ref="D2:D7"/>
    <mergeCell ref="D8:D13"/>
    <mergeCell ref="D14:D19"/>
    <mergeCell ref="J14:J16"/>
  </mergeCells>
  <pageMargins left="0.7" right="0.7" top="0.75" bottom="0.75" header="0.3" footer="0.3"/>
  <pageSetup scale="54" orientation="landscape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291A5-78AA-DC4F-A4E4-3056908D00FC}">
  <sheetPr>
    <pageSetUpPr fitToPage="1"/>
  </sheetPr>
  <dimension ref="A1:M55"/>
  <sheetViews>
    <sheetView zoomScale="110" zoomScaleNormal="110" workbookViewId="0">
      <pane ySplit="1" topLeftCell="A23" activePane="bottomLeft" state="frozen"/>
      <selection pane="bottomLeft" activeCell="B57" sqref="B57"/>
    </sheetView>
  </sheetViews>
  <sheetFormatPr baseColWidth="10" defaultRowHeight="16" x14ac:dyDescent="0.2"/>
  <cols>
    <col min="2" max="2" width="23.85546875" bestFit="1" customWidth="1"/>
    <col min="4" max="4" width="12.7109375" customWidth="1"/>
    <col min="5" max="5" width="12.28515625" customWidth="1"/>
    <col min="6" max="6" width="9.7109375" customWidth="1"/>
    <col min="7" max="7" width="16.7109375" customWidth="1"/>
    <col min="12" max="12" width="12.28515625" customWidth="1"/>
  </cols>
  <sheetData>
    <row r="1" spans="1:13" s="1" customFormat="1" ht="11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13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x14ac:dyDescent="0.2">
      <c r="A2" t="s">
        <v>11</v>
      </c>
      <c r="B2" t="s">
        <v>107</v>
      </c>
      <c r="C2">
        <v>17.96</v>
      </c>
      <c r="D2" s="38">
        <f>AVERAGE(C2:C4)</f>
        <v>17.946666666666669</v>
      </c>
      <c r="E2" s="3">
        <f>D2-C2</f>
        <v>-1.3333333333331865E-2</v>
      </c>
      <c r="F2" s="4">
        <f>2^E2</f>
        <v>0.99080061326523039</v>
      </c>
    </row>
    <row r="3" spans="1:13" x14ac:dyDescent="0.2">
      <c r="A3" s="5" t="s">
        <v>11</v>
      </c>
      <c r="B3" s="5" t="s">
        <v>108</v>
      </c>
      <c r="C3">
        <v>17.91</v>
      </c>
      <c r="D3" s="38"/>
      <c r="E3" s="7">
        <f>D2-C3</f>
        <v>3.6666666666668846E-2</v>
      </c>
      <c r="F3" s="8">
        <f t="shared" ref="F3:F19" si="0">2^E3</f>
        <v>1.0257411214340193</v>
      </c>
    </row>
    <row r="4" spans="1:13" x14ac:dyDescent="0.2">
      <c r="A4" s="6" t="s">
        <v>11</v>
      </c>
      <c r="B4" s="6" t="s">
        <v>109</v>
      </c>
      <c r="C4">
        <v>17.97</v>
      </c>
      <c r="D4" s="38"/>
      <c r="E4" s="9">
        <f>D2-C4</f>
        <v>-2.3333333333329875E-2</v>
      </c>
      <c r="F4" s="10">
        <f t="shared" si="0"/>
        <v>0.98395665350811434</v>
      </c>
    </row>
    <row r="5" spans="1:13" x14ac:dyDescent="0.2">
      <c r="A5" t="s">
        <v>11</v>
      </c>
      <c r="B5" t="s">
        <v>110</v>
      </c>
      <c r="C5">
        <v>20.2</v>
      </c>
      <c r="D5" s="38"/>
      <c r="E5" s="3">
        <f>D2-C5</f>
        <v>-2.2533333333333303</v>
      </c>
      <c r="F5" s="4">
        <f t="shared" si="0"/>
        <v>0.20973894369206297</v>
      </c>
    </row>
    <row r="6" spans="1:13" x14ac:dyDescent="0.2">
      <c r="A6" s="5" t="s">
        <v>11</v>
      </c>
      <c r="B6" s="5" t="s">
        <v>111</v>
      </c>
      <c r="C6">
        <v>20.14</v>
      </c>
      <c r="D6" s="38"/>
      <c r="E6" s="7">
        <f>D2-C6</f>
        <v>-2.1933333333333316</v>
      </c>
      <c r="F6" s="8">
        <f t="shared" si="0"/>
        <v>0.21864566751395934</v>
      </c>
    </row>
    <row r="7" spans="1:13" x14ac:dyDescent="0.2">
      <c r="A7" s="6" t="s">
        <v>11</v>
      </c>
      <c r="B7" s="6" t="s">
        <v>112</v>
      </c>
      <c r="C7">
        <v>20.28</v>
      </c>
      <c r="D7" s="38"/>
      <c r="E7" s="9">
        <f>D2-C7</f>
        <v>-2.3333333333333321</v>
      </c>
      <c r="F7" s="10">
        <f t="shared" si="0"/>
        <v>0.19842513149602514</v>
      </c>
    </row>
    <row r="8" spans="1:13" x14ac:dyDescent="0.2">
      <c r="A8" t="s">
        <v>12</v>
      </c>
      <c r="B8" t="s">
        <v>107</v>
      </c>
      <c r="C8">
        <v>19.48</v>
      </c>
      <c r="D8" s="38">
        <f>AVERAGE(C8:C10)</f>
        <v>19.486666666666668</v>
      </c>
      <c r="E8" s="3">
        <f>D8-C8</f>
        <v>6.6666666666677088E-3</v>
      </c>
      <c r="F8" s="4">
        <f t="shared" si="0"/>
        <v>1.0046316744020545</v>
      </c>
    </row>
    <row r="9" spans="1:13" x14ac:dyDescent="0.2">
      <c r="A9" s="5" t="s">
        <v>12</v>
      </c>
      <c r="B9" s="5" t="s">
        <v>108</v>
      </c>
      <c r="C9">
        <v>19.37</v>
      </c>
      <c r="D9" s="38"/>
      <c r="E9" s="7">
        <f>D8-C9</f>
        <v>0.11666666666666714</v>
      </c>
      <c r="F9" s="8">
        <f t="shared" si="0"/>
        <v>1.0842268703014186</v>
      </c>
    </row>
    <row r="10" spans="1:13" x14ac:dyDescent="0.2">
      <c r="A10" s="6" t="s">
        <v>12</v>
      </c>
      <c r="B10" s="6" t="s">
        <v>109</v>
      </c>
      <c r="C10">
        <v>19.61</v>
      </c>
      <c r="D10" s="38"/>
      <c r="E10" s="9">
        <f>D8-C10</f>
        <v>-0.1233333333333313</v>
      </c>
      <c r="F10" s="10">
        <f t="shared" si="0"/>
        <v>0.91806401996522113</v>
      </c>
    </row>
    <row r="11" spans="1:13" x14ac:dyDescent="0.2">
      <c r="A11" t="s">
        <v>12</v>
      </c>
      <c r="B11" t="s">
        <v>110</v>
      </c>
      <c r="C11">
        <v>21.98</v>
      </c>
      <c r="D11" s="38"/>
      <c r="E11" s="3">
        <f>D8-C11</f>
        <v>-2.4933333333333323</v>
      </c>
      <c r="F11" s="4">
        <f t="shared" si="0"/>
        <v>0.17759546739112209</v>
      </c>
    </row>
    <row r="12" spans="1:13" x14ac:dyDescent="0.2">
      <c r="A12" s="5" t="s">
        <v>12</v>
      </c>
      <c r="B12" s="5" t="s">
        <v>111</v>
      </c>
      <c r="C12">
        <v>22.08</v>
      </c>
      <c r="D12" s="38"/>
      <c r="E12" s="7">
        <f>D8-C12</f>
        <v>-2.5933333333333302</v>
      </c>
      <c r="F12" s="8">
        <f t="shared" si="0"/>
        <v>0.16570243022331643</v>
      </c>
    </row>
    <row r="13" spans="1:13" x14ac:dyDescent="0.2">
      <c r="A13" s="6" t="s">
        <v>12</v>
      </c>
      <c r="B13" s="6" t="s">
        <v>112</v>
      </c>
      <c r="C13">
        <v>22.62</v>
      </c>
      <c r="D13" s="38"/>
      <c r="E13" s="9">
        <f>D8-C13</f>
        <v>-3.1333333333333329</v>
      </c>
      <c r="F13" s="10">
        <f t="shared" si="0"/>
        <v>0.11396531106977716</v>
      </c>
    </row>
    <row r="14" spans="1:13" x14ac:dyDescent="0.2">
      <c r="A14" t="s">
        <v>125</v>
      </c>
      <c r="B14" t="s">
        <v>107</v>
      </c>
      <c r="C14">
        <v>23.84</v>
      </c>
      <c r="D14" s="38">
        <f>AVERAGE(C14:C15)</f>
        <v>23.77</v>
      </c>
      <c r="E14" s="3">
        <f>D14-C14</f>
        <v>-7.0000000000000284E-2</v>
      </c>
      <c r="F14" s="4">
        <f t="shared" si="0"/>
        <v>0.95263799804393712</v>
      </c>
      <c r="G14" s="4">
        <f t="shared" ref="G14:G19" si="1">GEOMEAN(F2,F8)</f>
        <v>0.99769217652702424</v>
      </c>
      <c r="H14" s="3">
        <f t="shared" ref="H14:H19" si="2">F14/G14</f>
        <v>0.95484160391041539</v>
      </c>
      <c r="I14" s="3">
        <f t="shared" ref="I14:I19" si="3">ABS(LOG(H14,2))</f>
        <v>6.6666666666668414E-2</v>
      </c>
      <c r="J14" s="40">
        <f>GEOMEAN(H14,H15,H16)</f>
        <v>0.80292288186337568</v>
      </c>
      <c r="K14" s="40">
        <f>AVERAGE(I14:I16)</f>
        <v>0.3166666666666681</v>
      </c>
      <c r="L14" s="40">
        <f>STDEV(I14:I16)</f>
        <v>0.48590122453025414</v>
      </c>
      <c r="M14" s="40">
        <f>L14/SQRT(3)</f>
        <v>0.28053520278211103</v>
      </c>
    </row>
    <row r="15" spans="1:13" x14ac:dyDescent="0.2">
      <c r="A15" s="5" t="s">
        <v>125</v>
      </c>
      <c r="B15" s="5" t="s">
        <v>108</v>
      </c>
      <c r="C15">
        <v>23.7</v>
      </c>
      <c r="D15" s="38"/>
      <c r="E15" s="7">
        <f>D14-C15</f>
        <v>7.0000000000000284E-2</v>
      </c>
      <c r="F15" s="8">
        <f t="shared" si="0"/>
        <v>1.0497166836230676</v>
      </c>
      <c r="G15" s="8">
        <f t="shared" si="1"/>
        <v>1.0545786295160138</v>
      </c>
      <c r="H15" s="7">
        <f>F15/G15</f>
        <v>0.99538967910322862</v>
      </c>
      <c r="I15" s="7">
        <f t="shared" si="3"/>
        <v>6.6666666666673046E-3</v>
      </c>
      <c r="J15" s="40"/>
      <c r="K15" s="40"/>
      <c r="L15" s="40"/>
      <c r="M15" s="40"/>
    </row>
    <row r="16" spans="1:13" x14ac:dyDescent="0.2">
      <c r="A16" s="6" t="s">
        <v>125</v>
      </c>
      <c r="B16" s="6" t="s">
        <v>109</v>
      </c>
      <c r="C16">
        <v>24.72</v>
      </c>
      <c r="D16" s="38"/>
      <c r="E16" s="9">
        <f>D14-C16</f>
        <v>-0.94999999999999929</v>
      </c>
      <c r="F16" s="10">
        <f t="shared" si="0"/>
        <v>0.51763246192068901</v>
      </c>
      <c r="G16" s="10">
        <f t="shared" si="1"/>
        <v>0.95043947771080384</v>
      </c>
      <c r="H16" s="9">
        <f t="shared" si="2"/>
        <v>0.54462432807130545</v>
      </c>
      <c r="I16" s="9">
        <f t="shared" si="3"/>
        <v>0.87666666666666859</v>
      </c>
      <c r="J16" s="40"/>
      <c r="K16" s="40"/>
      <c r="L16" s="40"/>
      <c r="M16" s="40"/>
    </row>
    <row r="17" spans="1:13" x14ac:dyDescent="0.2">
      <c r="A17" t="s">
        <v>125</v>
      </c>
      <c r="B17" t="s">
        <v>110</v>
      </c>
      <c r="C17">
        <v>24.09</v>
      </c>
      <c r="D17" s="38"/>
      <c r="E17" s="3">
        <f>D14-C17</f>
        <v>-0.32000000000000028</v>
      </c>
      <c r="F17" s="4">
        <f t="shared" si="0"/>
        <v>0.801069877589622</v>
      </c>
      <c r="G17" s="4">
        <f t="shared" si="1"/>
        <v>0.19299918584054224</v>
      </c>
      <c r="H17" s="3">
        <f t="shared" si="2"/>
        <v>4.1506386366389831</v>
      </c>
      <c r="I17" s="3">
        <f t="shared" si="3"/>
        <v>2.053333333333331</v>
      </c>
      <c r="J17" s="40">
        <f>GEOMEAN(H17,H18,H19)</f>
        <v>4.1698630433644803</v>
      </c>
      <c r="K17" s="40">
        <f>AVERAGE(H17:H19)</f>
        <v>4.1704877254691679</v>
      </c>
      <c r="L17" s="40">
        <f>STDEV(I17:I19)</f>
        <v>3.0550504633039252E-2</v>
      </c>
      <c r="M17" s="40">
        <f>L17/SQRT(3)</f>
        <v>1.7638342073764121E-2</v>
      </c>
    </row>
    <row r="18" spans="1:13" x14ac:dyDescent="0.2">
      <c r="A18" s="5" t="s">
        <v>125</v>
      </c>
      <c r="B18" s="5" t="s">
        <v>111</v>
      </c>
      <c r="C18">
        <v>24.13</v>
      </c>
      <c r="D18" s="38"/>
      <c r="E18" s="7">
        <f>D14-C18</f>
        <v>-0.35999999999999943</v>
      </c>
      <c r="F18" s="8">
        <f>2^E18</f>
        <v>0.77916457966050023</v>
      </c>
      <c r="G18" s="8">
        <f t="shared" si="1"/>
        <v>0.19034210901653448</v>
      </c>
      <c r="H18" s="7">
        <f t="shared" si="2"/>
        <v>4.0934955679870946</v>
      </c>
      <c r="I18" s="7">
        <f t="shared" si="3"/>
        <v>2.0333333333333314</v>
      </c>
      <c r="J18" s="40"/>
      <c r="K18" s="40"/>
      <c r="L18" s="40"/>
      <c r="M18" s="40"/>
    </row>
    <row r="19" spans="1:13" ht="17" thickBot="1" x14ac:dyDescent="0.25">
      <c r="A19" s="11" t="s">
        <v>125</v>
      </c>
      <c r="B19" s="11" t="s">
        <v>112</v>
      </c>
      <c r="C19" s="14">
        <v>24.41</v>
      </c>
      <c r="D19" s="39"/>
      <c r="E19" s="12">
        <f>D14-C19</f>
        <v>-0.64000000000000057</v>
      </c>
      <c r="F19" s="13">
        <f t="shared" si="0"/>
        <v>0.64171294878145191</v>
      </c>
      <c r="G19" s="13">
        <f t="shared" si="1"/>
        <v>0.15037812951026469</v>
      </c>
      <c r="H19" s="12">
        <f t="shared" si="2"/>
        <v>4.267328971781426</v>
      </c>
      <c r="I19" s="12">
        <f t="shared" si="3"/>
        <v>2.0933333333333319</v>
      </c>
      <c r="J19" s="41"/>
      <c r="K19" s="41"/>
      <c r="L19" s="41"/>
      <c r="M19" s="41"/>
    </row>
    <row r="20" spans="1:13" x14ac:dyDescent="0.2">
      <c r="A20" t="s">
        <v>11</v>
      </c>
      <c r="B20" t="s">
        <v>113</v>
      </c>
      <c r="C20">
        <v>20.74</v>
      </c>
      <c r="D20" s="38">
        <f>AVERAGE(C20:C22)</f>
        <v>20.8</v>
      </c>
      <c r="E20" s="3">
        <f>D20-C20</f>
        <v>6.0000000000002274E-2</v>
      </c>
      <c r="F20" s="4">
        <f>2^E20</f>
        <v>1.042465760841123</v>
      </c>
    </row>
    <row r="21" spans="1:13" x14ac:dyDescent="0.2">
      <c r="A21" s="5" t="s">
        <v>11</v>
      </c>
      <c r="B21" s="5" t="s">
        <v>114</v>
      </c>
      <c r="C21">
        <v>20.84</v>
      </c>
      <c r="D21" s="38"/>
      <c r="E21" s="7">
        <f>D20-C21</f>
        <v>-3.9999999999999147E-2</v>
      </c>
      <c r="F21" s="8">
        <f t="shared" ref="F21:F35" si="4">2^E21</f>
        <v>0.97265494741228609</v>
      </c>
    </row>
    <row r="22" spans="1:13" x14ac:dyDescent="0.2">
      <c r="A22" s="6" t="s">
        <v>11</v>
      </c>
      <c r="B22" s="6" t="s">
        <v>115</v>
      </c>
      <c r="C22">
        <v>20.82</v>
      </c>
      <c r="D22" s="38"/>
      <c r="E22" s="9">
        <f>D20-C22</f>
        <v>-1.9999999999999574E-2</v>
      </c>
      <c r="F22" s="10">
        <f t="shared" si="4"/>
        <v>0.98623270449335942</v>
      </c>
    </row>
    <row r="23" spans="1:13" x14ac:dyDescent="0.2">
      <c r="A23" t="s">
        <v>11</v>
      </c>
      <c r="B23" t="s">
        <v>116</v>
      </c>
      <c r="C23">
        <v>20.56</v>
      </c>
      <c r="D23" s="38"/>
      <c r="E23" s="3">
        <f>D20-C23</f>
        <v>0.24000000000000199</v>
      </c>
      <c r="F23" s="4">
        <f t="shared" si="4"/>
        <v>1.1809926614295321</v>
      </c>
    </row>
    <row r="24" spans="1:13" x14ac:dyDescent="0.2">
      <c r="A24" s="5" t="s">
        <v>11</v>
      </c>
      <c r="B24" s="5" t="s">
        <v>117</v>
      </c>
      <c r="C24">
        <v>20.66</v>
      </c>
      <c r="D24" s="38"/>
      <c r="E24" s="7">
        <f>D20-C24</f>
        <v>0.14000000000000057</v>
      </c>
      <c r="F24" s="8">
        <f t="shared" si="4"/>
        <v>1.1019051158766111</v>
      </c>
    </row>
    <row r="25" spans="1:13" x14ac:dyDescent="0.2">
      <c r="A25" s="6" t="s">
        <v>11</v>
      </c>
      <c r="B25" s="6" t="s">
        <v>118</v>
      </c>
      <c r="C25">
        <v>20.77</v>
      </c>
      <c r="D25" s="38"/>
      <c r="E25" s="9">
        <f>D20-C25</f>
        <v>3.0000000000001137E-2</v>
      </c>
      <c r="F25" s="10">
        <f t="shared" si="4"/>
        <v>1.021012125707194</v>
      </c>
    </row>
    <row r="26" spans="1:13" x14ac:dyDescent="0.2">
      <c r="A26" t="s">
        <v>12</v>
      </c>
      <c r="B26" t="s">
        <v>113</v>
      </c>
      <c r="C26">
        <v>22.77</v>
      </c>
      <c r="D26" s="38">
        <f>AVERAGE(C26:C28)</f>
        <v>22.52333333333333</v>
      </c>
      <c r="E26" s="3">
        <f>D26-C26</f>
        <v>-0.2466666666666697</v>
      </c>
      <c r="F26" s="4">
        <f t="shared" si="4"/>
        <v>0.84284154475469752</v>
      </c>
    </row>
    <row r="27" spans="1:13" x14ac:dyDescent="0.2">
      <c r="A27" s="5" t="s">
        <v>12</v>
      </c>
      <c r="B27" s="5" t="s">
        <v>114</v>
      </c>
      <c r="C27">
        <v>22.51</v>
      </c>
      <c r="D27" s="38"/>
      <c r="E27" s="7">
        <f>D26-C27</f>
        <v>1.3333333333328312E-2</v>
      </c>
      <c r="F27" s="8">
        <f t="shared" si="4"/>
        <v>1.0092848012118707</v>
      </c>
    </row>
    <row r="28" spans="1:13" x14ac:dyDescent="0.2">
      <c r="A28" s="6" t="s">
        <v>12</v>
      </c>
      <c r="B28" s="6" t="s">
        <v>115</v>
      </c>
      <c r="C28">
        <v>22.29</v>
      </c>
      <c r="D28" s="38"/>
      <c r="E28" s="9">
        <f>D26-C28</f>
        <v>0.23333333333333073</v>
      </c>
      <c r="F28" s="10">
        <f t="shared" si="4"/>
        <v>1.1755479062836065</v>
      </c>
    </row>
    <row r="29" spans="1:13" x14ac:dyDescent="0.2">
      <c r="A29" t="s">
        <v>12</v>
      </c>
      <c r="B29" t="s">
        <v>116</v>
      </c>
      <c r="C29">
        <v>23.31</v>
      </c>
      <c r="D29" s="38"/>
      <c r="E29" s="3">
        <f>D26-C29</f>
        <v>-0.78666666666666885</v>
      </c>
      <c r="F29" s="4">
        <f t="shared" si="4"/>
        <v>0.5796818954377938</v>
      </c>
    </row>
    <row r="30" spans="1:13" x14ac:dyDescent="0.2">
      <c r="A30" s="5" t="s">
        <v>12</v>
      </c>
      <c r="B30" s="5" t="s">
        <v>117</v>
      </c>
      <c r="C30">
        <v>23.32</v>
      </c>
      <c r="D30" s="38"/>
      <c r="E30" s="7">
        <f>D26-C30</f>
        <v>-0.79666666666667041</v>
      </c>
      <c r="F30" s="8">
        <f t="shared" si="4"/>
        <v>0.57567774009998895</v>
      </c>
    </row>
    <row r="31" spans="1:13" x14ac:dyDescent="0.2">
      <c r="A31" s="6" t="s">
        <v>12</v>
      </c>
      <c r="B31" s="6" t="s">
        <v>118</v>
      </c>
      <c r="C31">
        <v>22.96</v>
      </c>
      <c r="D31" s="38"/>
      <c r="E31" s="9">
        <f>D26-C31</f>
        <v>-0.43666666666667098</v>
      </c>
      <c r="F31" s="10">
        <f t="shared" si="4"/>
        <v>0.73883972029481226</v>
      </c>
    </row>
    <row r="32" spans="1:13" x14ac:dyDescent="0.2">
      <c r="A32" t="s">
        <v>125</v>
      </c>
      <c r="B32" t="s">
        <v>113</v>
      </c>
      <c r="C32">
        <v>27.18</v>
      </c>
      <c r="D32" s="38">
        <f>AVERAGE(C32:C33)</f>
        <v>27.25</v>
      </c>
      <c r="E32" s="3">
        <f>D32-C32</f>
        <v>7.0000000000000284E-2</v>
      </c>
      <c r="F32" s="4">
        <f t="shared" si="4"/>
        <v>1.0497166836230676</v>
      </c>
      <c r="G32" s="4">
        <f t="shared" ref="G32:G37" si="5">GEOMEAN(F20,F26)</f>
        <v>0.93735449655997982</v>
      </c>
      <c r="H32" s="3">
        <f t="shared" ref="H32" si="6">F32/G32</f>
        <v>1.1198716040467598</v>
      </c>
      <c r="I32" s="3">
        <f t="shared" ref="I32:I37" si="7">ABS(LOG(H32,2))</f>
        <v>0.16333333333333419</v>
      </c>
      <c r="J32" s="40">
        <f>GEOMEAN(H32,H33,H34)</f>
        <v>1.0257411214340186</v>
      </c>
      <c r="K32" s="40">
        <f>AVERAGE(I32:I34)</f>
        <v>7.4444444444444327E-2</v>
      </c>
      <c r="L32" s="40">
        <f>STDEV(I32:I34)</f>
        <v>8.1468012354770913E-2</v>
      </c>
      <c r="M32" s="40">
        <f>L32/SQRT(3)</f>
        <v>4.7035578863370744E-2</v>
      </c>
    </row>
    <row r="33" spans="1:13" x14ac:dyDescent="0.2">
      <c r="A33" s="5" t="s">
        <v>125</v>
      </c>
      <c r="B33" s="5" t="s">
        <v>114</v>
      </c>
      <c r="C33">
        <v>27.32</v>
      </c>
      <c r="D33" s="38"/>
      <c r="E33" s="7">
        <f>D32-C33</f>
        <v>-7.0000000000000284E-2</v>
      </c>
      <c r="F33" s="8">
        <f t="shared" si="4"/>
        <v>0.95263799804393712</v>
      </c>
      <c r="G33" s="8">
        <f t="shared" si="5"/>
        <v>0.99080061326522784</v>
      </c>
      <c r="H33" s="7">
        <f>F33/G33</f>
        <v>0.96148305248265431</v>
      </c>
      <c r="I33" s="7">
        <f t="shared" si="7"/>
        <v>5.6666666666664894E-2</v>
      </c>
      <c r="J33" s="40"/>
      <c r="K33" s="40"/>
      <c r="L33" s="40"/>
      <c r="M33" s="40"/>
    </row>
    <row r="34" spans="1:13" x14ac:dyDescent="0.2">
      <c r="A34" s="6" t="s">
        <v>125</v>
      </c>
      <c r="B34" s="6" t="s">
        <v>115</v>
      </c>
      <c r="C34">
        <v>27.14</v>
      </c>
      <c r="D34" s="38"/>
      <c r="E34" s="9">
        <f>D32-C34</f>
        <v>0.10999999999999943</v>
      </c>
      <c r="F34" s="10">
        <f t="shared" si="4"/>
        <v>1.0792282365044268</v>
      </c>
      <c r="G34" s="10">
        <f t="shared" si="5"/>
        <v>1.0767375682475222</v>
      </c>
      <c r="H34" s="9">
        <f t="shared" ref="H34:H37" si="8">F34/G34</f>
        <v>1.0023131618421732</v>
      </c>
      <c r="I34" s="9">
        <f t="shared" si="7"/>
        <v>3.3333333333338895E-3</v>
      </c>
      <c r="J34" s="40"/>
      <c r="K34" s="40"/>
      <c r="L34" s="40"/>
      <c r="M34" s="40"/>
    </row>
    <row r="35" spans="1:13" x14ac:dyDescent="0.2">
      <c r="A35" t="s">
        <v>125</v>
      </c>
      <c r="B35" t="s">
        <v>116</v>
      </c>
      <c r="C35">
        <v>24.88</v>
      </c>
      <c r="D35" s="38"/>
      <c r="E35" s="3">
        <f>D32-C35</f>
        <v>2.370000000000001</v>
      </c>
      <c r="F35" s="4">
        <f t="shared" si="4"/>
        <v>5.1694113225499727</v>
      </c>
      <c r="G35" s="4">
        <f t="shared" si="5"/>
        <v>0.82740562270001272</v>
      </c>
      <c r="H35" s="3">
        <f t="shared" si="8"/>
        <v>6.2477353074795499</v>
      </c>
      <c r="I35" s="3">
        <f t="shared" si="7"/>
        <v>2.6433333333333344</v>
      </c>
      <c r="J35" s="40">
        <f>GEOMEAN(H35,H36,H37)</f>
        <v>6.8289637071917655</v>
      </c>
      <c r="K35" s="40">
        <f>AVERAGE(H35:H37)</f>
        <v>6.8422862026998565</v>
      </c>
      <c r="L35" s="40">
        <f>STDEV(I35:I37)</f>
        <v>0.11116804097101576</v>
      </c>
      <c r="M35" s="40">
        <f>L35/SQRT(3)</f>
        <v>6.4182898379899295E-2</v>
      </c>
    </row>
    <row r="36" spans="1:13" x14ac:dyDescent="0.2">
      <c r="A36" s="5" t="s">
        <v>125</v>
      </c>
      <c r="B36" s="5" t="s">
        <v>117</v>
      </c>
      <c r="C36">
        <v>24.74</v>
      </c>
      <c r="D36" s="38"/>
      <c r="E36" s="7">
        <f>D32-C36</f>
        <v>2.5100000000000016</v>
      </c>
      <c r="F36" s="8">
        <f>2^E36</f>
        <v>5.6962007823882921</v>
      </c>
      <c r="G36" s="8">
        <f t="shared" si="5"/>
        <v>0.79645605460217572</v>
      </c>
      <c r="H36" s="7">
        <f t="shared" si="8"/>
        <v>7.151933555497302</v>
      </c>
      <c r="I36" s="7">
        <f t="shared" si="7"/>
        <v>2.8383333333333365</v>
      </c>
      <c r="J36" s="40"/>
      <c r="K36" s="40"/>
      <c r="L36" s="40"/>
      <c r="M36" s="40"/>
    </row>
    <row r="37" spans="1:13" ht="17" thickBot="1" x14ac:dyDescent="0.25">
      <c r="A37" s="11" t="s">
        <v>125</v>
      </c>
      <c r="B37" s="11" t="s">
        <v>118</v>
      </c>
      <c r="C37" s="14">
        <v>24.62</v>
      </c>
      <c r="D37" s="39"/>
      <c r="E37" s="12">
        <f>D32-C37</f>
        <v>2.629999999999999</v>
      </c>
      <c r="F37" s="13">
        <f t="shared" ref="F37" si="9">2^E37</f>
        <v>6.190259974169555</v>
      </c>
      <c r="G37" s="13">
        <f t="shared" si="5"/>
        <v>0.86854148627173522</v>
      </c>
      <c r="H37" s="12">
        <f t="shared" si="8"/>
        <v>7.1271897451227177</v>
      </c>
      <c r="I37" s="12">
        <f t="shared" si="7"/>
        <v>2.8333333333333339</v>
      </c>
      <c r="J37" s="41"/>
      <c r="K37" s="41"/>
      <c r="L37" s="41"/>
      <c r="M37" s="41"/>
    </row>
    <row r="38" spans="1:13" x14ac:dyDescent="0.2">
      <c r="A38" t="s">
        <v>11</v>
      </c>
      <c r="B38" t="s">
        <v>119</v>
      </c>
      <c r="C38">
        <v>20.81</v>
      </c>
      <c r="D38" s="38">
        <f>AVERAGE(C38:C40)</f>
        <v>20.833333333333332</v>
      </c>
      <c r="E38" s="3">
        <f>D38-C38</f>
        <v>2.3333333333333428E-2</v>
      </c>
      <c r="F38" s="4">
        <f>2^E38</f>
        <v>1.016304932168189</v>
      </c>
    </row>
    <row r="39" spans="1:13" x14ac:dyDescent="0.2">
      <c r="A39" s="5" t="s">
        <v>11</v>
      </c>
      <c r="B39" s="5" t="s">
        <v>120</v>
      </c>
      <c r="C39">
        <v>20.87</v>
      </c>
      <c r="D39" s="38"/>
      <c r="E39" s="7">
        <f>D38-C39</f>
        <v>-3.6666666666668846E-2</v>
      </c>
      <c r="F39" s="8">
        <f t="shared" ref="F39:F53" si="10">2^E39</f>
        <v>0.97490485572223884</v>
      </c>
    </row>
    <row r="40" spans="1:13" x14ac:dyDescent="0.2">
      <c r="A40" s="6" t="s">
        <v>11</v>
      </c>
      <c r="B40" s="6" t="s">
        <v>121</v>
      </c>
      <c r="C40">
        <v>20.82</v>
      </c>
      <c r="D40" s="38"/>
      <c r="E40" s="9">
        <f>D38-C40</f>
        <v>1.3333333333331865E-2</v>
      </c>
      <c r="F40" s="10">
        <f t="shared" si="10"/>
        <v>1.0092848012118731</v>
      </c>
    </row>
    <row r="41" spans="1:13" x14ac:dyDescent="0.2">
      <c r="A41" t="s">
        <v>11</v>
      </c>
      <c r="B41" t="s">
        <v>122</v>
      </c>
      <c r="C41">
        <v>20.63</v>
      </c>
      <c r="D41" s="38"/>
      <c r="E41" s="3">
        <f>D38-C41</f>
        <v>0.20333333333333314</v>
      </c>
      <c r="F41" s="4">
        <f t="shared" si="10"/>
        <v>1.1513554801999808</v>
      </c>
    </row>
    <row r="42" spans="1:13" x14ac:dyDescent="0.2">
      <c r="A42" s="5" t="s">
        <v>11</v>
      </c>
      <c r="B42" s="5" t="s">
        <v>123</v>
      </c>
      <c r="C42">
        <v>20.63</v>
      </c>
      <c r="D42" s="38"/>
      <c r="E42" s="7">
        <f>D38-C42</f>
        <v>0.20333333333333314</v>
      </c>
      <c r="F42" s="8">
        <f t="shared" si="10"/>
        <v>1.1513554801999808</v>
      </c>
    </row>
    <row r="43" spans="1:13" x14ac:dyDescent="0.2">
      <c r="A43" s="6" t="s">
        <v>11</v>
      </c>
      <c r="B43" s="6" t="s">
        <v>124</v>
      </c>
      <c r="C43">
        <v>20.66</v>
      </c>
      <c r="D43" s="38"/>
      <c r="E43" s="9">
        <f>D38-C43</f>
        <v>0.17333333333333201</v>
      </c>
      <c r="F43" s="10">
        <f t="shared" si="10"/>
        <v>1.1276609270458033</v>
      </c>
    </row>
    <row r="44" spans="1:13" x14ac:dyDescent="0.2">
      <c r="A44" t="s">
        <v>12</v>
      </c>
      <c r="B44" t="s">
        <v>119</v>
      </c>
      <c r="C44">
        <v>22.49</v>
      </c>
      <c r="D44" s="38">
        <f>AVERAGE(C44:C46)</f>
        <v>22.433333333333334</v>
      </c>
      <c r="E44" s="3">
        <f>D44-C44</f>
        <v>-5.6666666666664867E-2</v>
      </c>
      <c r="F44" s="4">
        <f t="shared" si="10"/>
        <v>0.96148305248265442</v>
      </c>
    </row>
    <row r="45" spans="1:13" x14ac:dyDescent="0.2">
      <c r="A45" s="5" t="s">
        <v>12</v>
      </c>
      <c r="B45" s="5" t="s">
        <v>120</v>
      </c>
      <c r="C45">
        <v>22.43</v>
      </c>
      <c r="D45" s="38"/>
      <c r="E45" s="7">
        <f>D44-C45</f>
        <v>3.3333333333338544E-3</v>
      </c>
      <c r="F45" s="8">
        <f t="shared" si="10"/>
        <v>1.0023131618421732</v>
      </c>
    </row>
    <row r="46" spans="1:13" x14ac:dyDescent="0.2">
      <c r="A46" s="6" t="s">
        <v>12</v>
      </c>
      <c r="B46" s="6" t="s">
        <v>121</v>
      </c>
      <c r="C46">
        <v>22.38</v>
      </c>
      <c r="D46" s="38"/>
      <c r="E46" s="9">
        <f>D44-C46</f>
        <v>5.3333333333334565E-2</v>
      </c>
      <c r="F46" s="10">
        <f t="shared" si="10"/>
        <v>1.0376596591597482</v>
      </c>
    </row>
    <row r="47" spans="1:13" x14ac:dyDescent="0.2">
      <c r="A47" t="s">
        <v>12</v>
      </c>
      <c r="B47" t="s">
        <v>122</v>
      </c>
      <c r="C47">
        <v>23.17</v>
      </c>
      <c r="D47" s="38"/>
      <c r="E47" s="3">
        <f>D44-C47</f>
        <v>-0.73666666666666814</v>
      </c>
      <c r="F47" s="4">
        <f t="shared" si="10"/>
        <v>0.60012433333263326</v>
      </c>
    </row>
    <row r="48" spans="1:13" x14ac:dyDescent="0.2">
      <c r="A48" s="5" t="s">
        <v>12</v>
      </c>
      <c r="B48" s="5" t="s">
        <v>123</v>
      </c>
      <c r="C48">
        <v>22.51</v>
      </c>
      <c r="D48" s="38"/>
      <c r="E48" s="7">
        <f>D44-C48</f>
        <v>-7.6666666666667993E-2</v>
      </c>
      <c r="F48" s="8">
        <f t="shared" si="10"/>
        <v>0.94824603117449646</v>
      </c>
    </row>
    <row r="49" spans="1:13" x14ac:dyDescent="0.2">
      <c r="A49" s="6" t="s">
        <v>12</v>
      </c>
      <c r="B49" s="6" t="s">
        <v>124</v>
      </c>
      <c r="C49">
        <v>22.44</v>
      </c>
      <c r="D49" s="38"/>
      <c r="E49" s="9">
        <f>D44-C49</f>
        <v>-6.6666666666677088E-3</v>
      </c>
      <c r="F49" s="10">
        <f t="shared" si="10"/>
        <v>0.9953896791032284</v>
      </c>
    </row>
    <row r="50" spans="1:13" x14ac:dyDescent="0.2">
      <c r="A50" t="s">
        <v>125</v>
      </c>
      <c r="B50" t="s">
        <v>119</v>
      </c>
      <c r="C50">
        <v>27.14</v>
      </c>
      <c r="D50" s="38">
        <f>AVERAGE(C50:C51)</f>
        <v>27.175000000000001</v>
      </c>
      <c r="E50" s="3">
        <f>D50-C50</f>
        <v>3.5000000000000142E-2</v>
      </c>
      <c r="F50" s="4">
        <f t="shared" si="10"/>
        <v>1.0245568230328015</v>
      </c>
      <c r="G50" s="4">
        <f t="shared" ref="G50:G55" si="11">GEOMEAN(F38,F44)</f>
        <v>0.98851402035289682</v>
      </c>
      <c r="H50" s="3">
        <f t="shared" ref="H50" si="12">F50/G50</f>
        <v>1.0364615998739577</v>
      </c>
      <c r="I50" s="3">
        <f t="shared" ref="I50:I55" si="13">ABS(LOG(H50,2))</f>
        <v>5.1666666666665598E-2</v>
      </c>
      <c r="J50" s="40">
        <f>GEOMEAN(H50,H51,H52)</f>
        <v>0.98965665641520728</v>
      </c>
      <c r="K50" s="40">
        <f>AVERAGE(I50:I52)</f>
        <v>4.944444444444316E-2</v>
      </c>
      <c r="L50" s="40">
        <f>STDEV(I50:I52)</f>
        <v>3.0061665018818778E-2</v>
      </c>
      <c r="M50" s="40">
        <f>L50/SQRT(3)</f>
        <v>1.735611039090338E-2</v>
      </c>
    </row>
    <row r="51" spans="1:13" x14ac:dyDescent="0.2">
      <c r="A51" s="5" t="s">
        <v>125</v>
      </c>
      <c r="B51" s="5" t="s">
        <v>120</v>
      </c>
      <c r="C51">
        <v>27.21</v>
      </c>
      <c r="D51" s="38"/>
      <c r="E51" s="7">
        <f>D50-C51</f>
        <v>-3.5000000000000142E-2</v>
      </c>
      <c r="F51" s="8">
        <f t="shared" si="10"/>
        <v>0.97603176077622467</v>
      </c>
      <c r="G51" s="8">
        <f t="shared" si="11"/>
        <v>0.98851402035289559</v>
      </c>
      <c r="H51" s="7">
        <f>F51/G51</f>
        <v>0.98737270355334483</v>
      </c>
      <c r="I51" s="7">
        <f t="shared" si="13"/>
        <v>1.8333333333332501E-2</v>
      </c>
      <c r="J51" s="40"/>
      <c r="K51" s="40"/>
      <c r="L51" s="40"/>
      <c r="M51" s="40"/>
    </row>
    <row r="52" spans="1:13" x14ac:dyDescent="0.2">
      <c r="A52" s="6" t="s">
        <v>125</v>
      </c>
      <c r="B52" s="6" t="s">
        <v>121</v>
      </c>
      <c r="C52">
        <v>27.22</v>
      </c>
      <c r="D52" s="38"/>
      <c r="E52" s="9">
        <f>D50-C52</f>
        <v>-4.4999999999998153E-2</v>
      </c>
      <c r="F52" s="10">
        <f t="shared" si="10"/>
        <v>0.96928981693506611</v>
      </c>
      <c r="G52" s="10">
        <f t="shared" si="11"/>
        <v>1.0233738919967748</v>
      </c>
      <c r="H52" s="9">
        <f t="shared" ref="H52:H55" si="14">F52/G52</f>
        <v>0.9471512069199054</v>
      </c>
      <c r="I52" s="9">
        <f t="shared" si="13"/>
        <v>7.8333333333331409E-2</v>
      </c>
      <c r="J52" s="40"/>
      <c r="K52" s="40"/>
      <c r="L52" s="40"/>
      <c r="M52" s="40"/>
    </row>
    <row r="53" spans="1:13" x14ac:dyDescent="0.2">
      <c r="A53" t="s">
        <v>125</v>
      </c>
      <c r="B53" t="s">
        <v>122</v>
      </c>
      <c r="C53">
        <v>24.61</v>
      </c>
      <c r="D53" s="38"/>
      <c r="E53" s="3">
        <f>D50-C53</f>
        <v>2.5650000000000013</v>
      </c>
      <c r="F53" s="4">
        <f t="shared" si="10"/>
        <v>5.9175500369953546</v>
      </c>
      <c r="G53" s="4">
        <f t="shared" si="11"/>
        <v>0.83123789614278731</v>
      </c>
      <c r="H53" s="3">
        <f t="shared" si="14"/>
        <v>7.1189608467740708</v>
      </c>
      <c r="I53" s="3">
        <f t="shared" si="13"/>
        <v>2.8316666666666688</v>
      </c>
      <c r="J53" s="40">
        <f>GEOMEAN(H53,H54,H55)</f>
        <v>5.7027850940906166</v>
      </c>
      <c r="K53" s="40">
        <f>AVERAGE(H53:H55)</f>
        <v>5.7917782906143991</v>
      </c>
      <c r="L53" s="40">
        <f>STDEV(I53:I55)</f>
        <v>0.31048349392519908</v>
      </c>
      <c r="M53" s="40">
        <f>L53/SQRT(3)</f>
        <v>0.17925772879664922</v>
      </c>
    </row>
    <row r="54" spans="1:13" x14ac:dyDescent="0.2">
      <c r="A54" s="5" t="s">
        <v>125</v>
      </c>
      <c r="B54" s="5" t="s">
        <v>123</v>
      </c>
      <c r="C54">
        <v>24.62</v>
      </c>
      <c r="D54" s="38"/>
      <c r="E54" s="7">
        <f>D50-C54</f>
        <v>2.5549999999999997</v>
      </c>
      <c r="F54" s="8">
        <f>2^E54</f>
        <v>5.876674533113234</v>
      </c>
      <c r="G54" s="8">
        <f t="shared" si="11"/>
        <v>1.0448771528608702</v>
      </c>
      <c r="H54" s="7">
        <f t="shared" si="14"/>
        <v>5.6242731664893988</v>
      </c>
      <c r="I54" s="7">
        <f t="shared" si="13"/>
        <v>2.4916666666666671</v>
      </c>
      <c r="J54" s="40"/>
      <c r="K54" s="40"/>
      <c r="L54" s="40"/>
      <c r="M54" s="40"/>
    </row>
    <row r="55" spans="1:13" ht="17" thickBot="1" x14ac:dyDescent="0.25">
      <c r="A55" s="11" t="s">
        <v>125</v>
      </c>
      <c r="B55" s="11" t="s">
        <v>124</v>
      </c>
      <c r="C55" s="14">
        <v>24.88</v>
      </c>
      <c r="D55" s="39"/>
      <c r="E55" s="12">
        <f>D50-C55</f>
        <v>2.2950000000000017</v>
      </c>
      <c r="F55" s="13">
        <f t="shared" ref="F55" si="15">2^E55</f>
        <v>4.9075399090152221</v>
      </c>
      <c r="G55" s="13">
        <f t="shared" si="11"/>
        <v>1.0594630943592944</v>
      </c>
      <c r="H55" s="12">
        <f t="shared" si="14"/>
        <v>4.6321008585797268</v>
      </c>
      <c r="I55" s="12">
        <f t="shared" si="13"/>
        <v>2.2116666666666696</v>
      </c>
      <c r="J55" s="41"/>
      <c r="K55" s="41"/>
      <c r="L55" s="41"/>
      <c r="M55" s="41"/>
    </row>
  </sheetData>
  <mergeCells count="33">
    <mergeCell ref="D20:D25"/>
    <mergeCell ref="D2:D7"/>
    <mergeCell ref="D8:D13"/>
    <mergeCell ref="D14:D19"/>
    <mergeCell ref="J14:J16"/>
    <mergeCell ref="M14:M16"/>
    <mergeCell ref="J17:J19"/>
    <mergeCell ref="K17:K19"/>
    <mergeCell ref="L17:L19"/>
    <mergeCell ref="M17:M19"/>
    <mergeCell ref="K14:K16"/>
    <mergeCell ref="L14:L16"/>
    <mergeCell ref="M32:M34"/>
    <mergeCell ref="J35:J37"/>
    <mergeCell ref="K35:K37"/>
    <mergeCell ref="L35:L37"/>
    <mergeCell ref="M35:M37"/>
    <mergeCell ref="D26:D31"/>
    <mergeCell ref="D32:D37"/>
    <mergeCell ref="J32:J34"/>
    <mergeCell ref="K32:K34"/>
    <mergeCell ref="L32:L34"/>
    <mergeCell ref="D38:D43"/>
    <mergeCell ref="D44:D49"/>
    <mergeCell ref="D50:D55"/>
    <mergeCell ref="J50:J52"/>
    <mergeCell ref="K50:K52"/>
    <mergeCell ref="M50:M52"/>
    <mergeCell ref="J53:J55"/>
    <mergeCell ref="K53:K55"/>
    <mergeCell ref="L53:L55"/>
    <mergeCell ref="M53:M55"/>
    <mergeCell ref="L50:L52"/>
  </mergeCells>
  <pageMargins left="0.7" right="0.7" top="0.75" bottom="0.75" header="0.3" footer="0.3"/>
  <pageSetup scale="54" orientation="landscape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CEEE5-511E-4E49-8E7E-EB0F9F311BE6}">
  <sheetPr>
    <pageSetUpPr fitToPage="1"/>
  </sheetPr>
  <dimension ref="A1:M55"/>
  <sheetViews>
    <sheetView topLeftCell="B1" zoomScale="110" zoomScaleNormal="110" workbookViewId="0">
      <pane ySplit="1" topLeftCell="A24" activePane="bottomLeft" state="frozen"/>
      <selection pane="bottomLeft" activeCell="F46" sqref="F46"/>
    </sheetView>
  </sheetViews>
  <sheetFormatPr baseColWidth="10" defaultRowHeight="16" x14ac:dyDescent="0.2"/>
  <cols>
    <col min="2" max="2" width="23.85546875" bestFit="1" customWidth="1"/>
    <col min="4" max="4" width="12.7109375" customWidth="1"/>
    <col min="5" max="5" width="12.28515625" customWidth="1"/>
    <col min="6" max="6" width="9.7109375" customWidth="1"/>
    <col min="7" max="7" width="16.7109375" customWidth="1"/>
    <col min="12" max="12" width="12.28515625" customWidth="1"/>
  </cols>
  <sheetData>
    <row r="1" spans="1:13" s="1" customFormat="1" ht="11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13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x14ac:dyDescent="0.2">
      <c r="A2" t="s">
        <v>11</v>
      </c>
      <c r="B2" t="s">
        <v>107</v>
      </c>
      <c r="C2">
        <v>17.96</v>
      </c>
      <c r="D2" s="38">
        <f>AVERAGE(C2:C4)</f>
        <v>17.946666666666669</v>
      </c>
      <c r="E2" s="3">
        <f>D2-C2</f>
        <v>-1.3333333333331865E-2</v>
      </c>
      <c r="F2" s="4">
        <f>2^E2</f>
        <v>0.99080061326523039</v>
      </c>
    </row>
    <row r="3" spans="1:13" x14ac:dyDescent="0.2">
      <c r="A3" s="5" t="s">
        <v>11</v>
      </c>
      <c r="B3" s="5" t="s">
        <v>108</v>
      </c>
      <c r="C3">
        <v>17.91</v>
      </c>
      <c r="D3" s="38"/>
      <c r="E3" s="7">
        <f>D2-C3</f>
        <v>3.6666666666668846E-2</v>
      </c>
      <c r="F3" s="8">
        <f t="shared" ref="F3:F19" si="0">2^E3</f>
        <v>1.0257411214340193</v>
      </c>
    </row>
    <row r="4" spans="1:13" x14ac:dyDescent="0.2">
      <c r="A4" s="6" t="s">
        <v>11</v>
      </c>
      <c r="B4" s="6" t="s">
        <v>109</v>
      </c>
      <c r="C4">
        <v>17.97</v>
      </c>
      <c r="D4" s="38"/>
      <c r="E4" s="9">
        <f>D2-C4</f>
        <v>-2.3333333333329875E-2</v>
      </c>
      <c r="F4" s="10">
        <f t="shared" si="0"/>
        <v>0.98395665350811434</v>
      </c>
    </row>
    <row r="5" spans="1:13" x14ac:dyDescent="0.2">
      <c r="A5" t="s">
        <v>11</v>
      </c>
      <c r="B5" t="s">
        <v>110</v>
      </c>
      <c r="C5">
        <v>20.2</v>
      </c>
      <c r="D5" s="38"/>
      <c r="E5" s="3">
        <f>D2-C5</f>
        <v>-2.2533333333333303</v>
      </c>
      <c r="F5" s="4">
        <f t="shared" si="0"/>
        <v>0.20973894369206297</v>
      </c>
    </row>
    <row r="6" spans="1:13" x14ac:dyDescent="0.2">
      <c r="A6" s="5" t="s">
        <v>11</v>
      </c>
      <c r="B6" s="5" t="s">
        <v>111</v>
      </c>
      <c r="C6">
        <v>20.14</v>
      </c>
      <c r="D6" s="38"/>
      <c r="E6" s="7">
        <f>D2-C6</f>
        <v>-2.1933333333333316</v>
      </c>
      <c r="F6" s="8">
        <f t="shared" si="0"/>
        <v>0.21864566751395934</v>
      </c>
    </row>
    <row r="7" spans="1:13" x14ac:dyDescent="0.2">
      <c r="A7" s="6" t="s">
        <v>11</v>
      </c>
      <c r="B7" s="6" t="s">
        <v>112</v>
      </c>
      <c r="C7">
        <v>20.28</v>
      </c>
      <c r="D7" s="38"/>
      <c r="E7" s="9">
        <f>D2-C7</f>
        <v>-2.3333333333333321</v>
      </c>
      <c r="F7" s="10">
        <f t="shared" si="0"/>
        <v>0.19842513149602514</v>
      </c>
    </row>
    <row r="8" spans="1:13" x14ac:dyDescent="0.2">
      <c r="A8" t="s">
        <v>12</v>
      </c>
      <c r="B8" t="s">
        <v>107</v>
      </c>
      <c r="C8">
        <v>19.48</v>
      </c>
      <c r="D8" s="38">
        <f>AVERAGE(C8:C10)</f>
        <v>19.486666666666668</v>
      </c>
      <c r="E8" s="3">
        <f>D8-C8</f>
        <v>6.6666666666677088E-3</v>
      </c>
      <c r="F8" s="4">
        <f t="shared" si="0"/>
        <v>1.0046316744020545</v>
      </c>
    </row>
    <row r="9" spans="1:13" x14ac:dyDescent="0.2">
      <c r="A9" s="5" t="s">
        <v>12</v>
      </c>
      <c r="B9" s="5" t="s">
        <v>108</v>
      </c>
      <c r="C9">
        <v>19.37</v>
      </c>
      <c r="D9" s="38"/>
      <c r="E9" s="7">
        <f>D8-C9</f>
        <v>0.11666666666666714</v>
      </c>
      <c r="F9" s="8">
        <f t="shared" si="0"/>
        <v>1.0842268703014186</v>
      </c>
    </row>
    <row r="10" spans="1:13" x14ac:dyDescent="0.2">
      <c r="A10" s="6" t="s">
        <v>12</v>
      </c>
      <c r="B10" s="6" t="s">
        <v>109</v>
      </c>
      <c r="C10">
        <v>19.61</v>
      </c>
      <c r="D10" s="38"/>
      <c r="E10" s="9">
        <f>D8-C10</f>
        <v>-0.1233333333333313</v>
      </c>
      <c r="F10" s="10">
        <f t="shared" si="0"/>
        <v>0.91806401996522113</v>
      </c>
    </row>
    <row r="11" spans="1:13" x14ac:dyDescent="0.2">
      <c r="A11" t="s">
        <v>12</v>
      </c>
      <c r="B11" t="s">
        <v>110</v>
      </c>
      <c r="C11">
        <v>21.98</v>
      </c>
      <c r="D11" s="38"/>
      <c r="E11" s="3">
        <f>D8-C11</f>
        <v>-2.4933333333333323</v>
      </c>
      <c r="F11" s="4">
        <f t="shared" si="0"/>
        <v>0.17759546739112209</v>
      </c>
    </row>
    <row r="12" spans="1:13" x14ac:dyDescent="0.2">
      <c r="A12" s="5" t="s">
        <v>12</v>
      </c>
      <c r="B12" s="5" t="s">
        <v>111</v>
      </c>
      <c r="C12">
        <v>22.08</v>
      </c>
      <c r="D12" s="38"/>
      <c r="E12" s="7">
        <f>D8-C12</f>
        <v>-2.5933333333333302</v>
      </c>
      <c r="F12" s="8">
        <f t="shared" si="0"/>
        <v>0.16570243022331643</v>
      </c>
    </row>
    <row r="13" spans="1:13" x14ac:dyDescent="0.2">
      <c r="A13" s="6" t="s">
        <v>12</v>
      </c>
      <c r="B13" s="6" t="s">
        <v>112</v>
      </c>
      <c r="C13">
        <v>22.62</v>
      </c>
      <c r="D13" s="38"/>
      <c r="E13" s="9">
        <f>D8-C13</f>
        <v>-3.1333333333333329</v>
      </c>
      <c r="F13" s="10">
        <f t="shared" si="0"/>
        <v>0.11396531106977716</v>
      </c>
    </row>
    <row r="14" spans="1:13" x14ac:dyDescent="0.2">
      <c r="A14" t="s">
        <v>44</v>
      </c>
      <c r="B14" t="s">
        <v>107</v>
      </c>
      <c r="C14">
        <v>29.54</v>
      </c>
      <c r="D14" s="38">
        <f>AVERAGE(C14:C15)</f>
        <v>29.56</v>
      </c>
      <c r="E14" s="3">
        <f>D14-C14</f>
        <v>1.9999999999999574E-2</v>
      </c>
      <c r="F14" s="4">
        <f t="shared" si="0"/>
        <v>1.0139594797900289</v>
      </c>
      <c r="G14" s="4">
        <f t="shared" ref="G14:G19" si="1">GEOMEAN(F2,F8)</f>
        <v>0.99769217652702424</v>
      </c>
      <c r="H14" s="3">
        <f t="shared" ref="H14:H19" si="2">F14/G14</f>
        <v>1.0163049321681876</v>
      </c>
      <c r="I14" s="3">
        <f t="shared" ref="I14:I19" si="3">ABS(LOG(H14,2))</f>
        <v>2.3333333333331586E-2</v>
      </c>
      <c r="J14" s="40">
        <f>GEOMEAN(H14,H15,H16)</f>
        <v>1.0867348625260567</v>
      </c>
      <c r="K14" s="40">
        <f>AVERAGE(I14:I16)</f>
        <v>0.184444444444443</v>
      </c>
      <c r="L14" s="40">
        <f>STDEV(I14:I16)</f>
        <v>0.21864058109990267</v>
      </c>
      <c r="M14" s="40">
        <f>L14/SQRT(3)</f>
        <v>0.12623219835380503</v>
      </c>
    </row>
    <row r="15" spans="1:13" x14ac:dyDescent="0.2">
      <c r="A15" s="5" t="s">
        <v>44</v>
      </c>
      <c r="B15" s="5" t="s">
        <v>108</v>
      </c>
      <c r="C15">
        <v>29.58</v>
      </c>
      <c r="D15" s="38"/>
      <c r="E15" s="7">
        <f>D14-C15</f>
        <v>-1.9999999999999574E-2</v>
      </c>
      <c r="F15" s="8">
        <f t="shared" si="0"/>
        <v>0.98623270449335942</v>
      </c>
      <c r="G15" s="8">
        <f t="shared" si="1"/>
        <v>1.0545786295160138</v>
      </c>
      <c r="H15" s="7">
        <f>F15/G15</f>
        <v>0.93519124785031826</v>
      </c>
      <c r="I15" s="7">
        <f t="shared" si="3"/>
        <v>9.66666666666674E-2</v>
      </c>
      <c r="J15" s="40"/>
      <c r="K15" s="40"/>
      <c r="L15" s="40"/>
      <c r="M15" s="40"/>
    </row>
    <row r="16" spans="1:13" x14ac:dyDescent="0.2">
      <c r="A16" s="6" t="s">
        <v>44</v>
      </c>
      <c r="B16" s="6" t="s">
        <v>109</v>
      </c>
      <c r="C16">
        <v>29.2</v>
      </c>
      <c r="D16" s="38"/>
      <c r="E16" s="9">
        <f>D14-C16</f>
        <v>0.35999999999999943</v>
      </c>
      <c r="F16" s="10">
        <f t="shared" si="0"/>
        <v>1.2834258975629036</v>
      </c>
      <c r="G16" s="10">
        <f t="shared" si="1"/>
        <v>0.95043947771080384</v>
      </c>
      <c r="H16" s="9">
        <f t="shared" si="2"/>
        <v>1.3503499461681869</v>
      </c>
      <c r="I16" s="9">
        <f t="shared" si="3"/>
        <v>0.43333333333333007</v>
      </c>
      <c r="J16" s="40"/>
      <c r="K16" s="40"/>
      <c r="L16" s="40"/>
      <c r="M16" s="40"/>
    </row>
    <row r="17" spans="1:13" x14ac:dyDescent="0.2">
      <c r="A17" t="s">
        <v>44</v>
      </c>
      <c r="B17" t="s">
        <v>110</v>
      </c>
      <c r="C17">
        <v>28.19</v>
      </c>
      <c r="D17" s="38"/>
      <c r="E17" s="3">
        <f>D14-C17</f>
        <v>1.3699999999999974</v>
      </c>
      <c r="F17" s="4">
        <f t="shared" si="0"/>
        <v>2.5847056612749797</v>
      </c>
      <c r="G17" s="4">
        <f t="shared" si="1"/>
        <v>0.19299918584054224</v>
      </c>
      <c r="H17" s="3">
        <f t="shared" si="2"/>
        <v>13.392313807015165</v>
      </c>
      <c r="I17" s="3">
        <f t="shared" si="3"/>
        <v>3.7433333333333287</v>
      </c>
      <c r="J17" s="40">
        <f>GEOMEAN(H17,H18,H19)</f>
        <v>14.453363212658878</v>
      </c>
      <c r="K17" s="40">
        <f>AVERAGE(H17:H19)</f>
        <v>14.517966973507418</v>
      </c>
      <c r="L17" s="40">
        <f>STDEV(I17:I19)</f>
        <v>0.1652271164185837</v>
      </c>
      <c r="M17" s="40">
        <f>L17/SQRT(3)</f>
        <v>9.5393920141694941E-2</v>
      </c>
    </row>
    <row r="18" spans="1:13" x14ac:dyDescent="0.2">
      <c r="A18" s="5" t="s">
        <v>44</v>
      </c>
      <c r="B18" s="5" t="s">
        <v>111</v>
      </c>
      <c r="C18">
        <v>28.18</v>
      </c>
      <c r="D18" s="38"/>
      <c r="E18" s="7">
        <f>D14-C18</f>
        <v>1.379999999999999</v>
      </c>
      <c r="F18" s="8">
        <f>2^E18</f>
        <v>2.6026837108838654</v>
      </c>
      <c r="G18" s="8">
        <f t="shared" si="1"/>
        <v>0.19034210901653448</v>
      </c>
      <c r="H18" s="7">
        <f t="shared" si="2"/>
        <v>13.673714788238359</v>
      </c>
      <c r="I18" s="7">
        <f t="shared" si="3"/>
        <v>3.7733333333333299</v>
      </c>
      <c r="J18" s="40"/>
      <c r="K18" s="40"/>
      <c r="L18" s="40"/>
      <c r="M18" s="40"/>
    </row>
    <row r="19" spans="1:13" ht="17" thickBot="1" x14ac:dyDescent="0.25">
      <c r="A19" s="11" t="s">
        <v>44</v>
      </c>
      <c r="B19" s="11" t="s">
        <v>112</v>
      </c>
      <c r="C19">
        <v>28.25</v>
      </c>
      <c r="D19" s="39"/>
      <c r="E19" s="12">
        <f>D14-C19</f>
        <v>1.3099999999999987</v>
      </c>
      <c r="F19" s="13">
        <f t="shared" si="0"/>
        <v>2.4794153998779707</v>
      </c>
      <c r="G19" s="13">
        <f t="shared" si="1"/>
        <v>0.15037812951026469</v>
      </c>
      <c r="H19" s="12">
        <f t="shared" si="2"/>
        <v>16.487872325268732</v>
      </c>
      <c r="I19" s="12">
        <f t="shared" si="3"/>
        <v>4.0433333333333303</v>
      </c>
      <c r="J19" s="41"/>
      <c r="K19" s="41"/>
      <c r="L19" s="41"/>
      <c r="M19" s="41"/>
    </row>
    <row r="20" spans="1:13" x14ac:dyDescent="0.2">
      <c r="A20" t="s">
        <v>11</v>
      </c>
      <c r="B20" t="s">
        <v>113</v>
      </c>
      <c r="C20">
        <v>20.74</v>
      </c>
      <c r="D20" s="38">
        <f>AVERAGE(C20:C22)</f>
        <v>20.8</v>
      </c>
      <c r="E20" s="3">
        <f>D20-C20</f>
        <v>6.0000000000002274E-2</v>
      </c>
      <c r="F20" s="4">
        <f>2^E20</f>
        <v>1.042465760841123</v>
      </c>
    </row>
    <row r="21" spans="1:13" x14ac:dyDescent="0.2">
      <c r="A21" s="5" t="s">
        <v>11</v>
      </c>
      <c r="B21" s="5" t="s">
        <v>114</v>
      </c>
      <c r="C21">
        <v>20.84</v>
      </c>
      <c r="D21" s="38"/>
      <c r="E21" s="7">
        <f>D20-C21</f>
        <v>-3.9999999999999147E-2</v>
      </c>
      <c r="F21" s="8">
        <f t="shared" ref="F21:F35" si="4">2^E21</f>
        <v>0.97265494741228609</v>
      </c>
    </row>
    <row r="22" spans="1:13" x14ac:dyDescent="0.2">
      <c r="A22" s="6" t="s">
        <v>11</v>
      </c>
      <c r="B22" s="6" t="s">
        <v>115</v>
      </c>
      <c r="C22">
        <v>20.82</v>
      </c>
      <c r="D22" s="38"/>
      <c r="E22" s="9">
        <f>D20-C22</f>
        <v>-1.9999999999999574E-2</v>
      </c>
      <c r="F22" s="10">
        <f t="shared" si="4"/>
        <v>0.98623270449335942</v>
      </c>
    </row>
    <row r="23" spans="1:13" x14ac:dyDescent="0.2">
      <c r="A23" t="s">
        <v>11</v>
      </c>
      <c r="B23" t="s">
        <v>116</v>
      </c>
      <c r="C23">
        <v>20.56</v>
      </c>
      <c r="D23" s="38"/>
      <c r="E23" s="3">
        <f>D20-C23</f>
        <v>0.24000000000000199</v>
      </c>
      <c r="F23" s="4">
        <f t="shared" si="4"/>
        <v>1.1809926614295321</v>
      </c>
    </row>
    <row r="24" spans="1:13" x14ac:dyDescent="0.2">
      <c r="A24" s="5" t="s">
        <v>11</v>
      </c>
      <c r="B24" s="5" t="s">
        <v>117</v>
      </c>
      <c r="C24">
        <v>20.66</v>
      </c>
      <c r="D24" s="38"/>
      <c r="E24" s="7">
        <f>D20-C24</f>
        <v>0.14000000000000057</v>
      </c>
      <c r="F24" s="8">
        <f t="shared" si="4"/>
        <v>1.1019051158766111</v>
      </c>
    </row>
    <row r="25" spans="1:13" x14ac:dyDescent="0.2">
      <c r="A25" s="6" t="s">
        <v>11</v>
      </c>
      <c r="B25" s="6" t="s">
        <v>118</v>
      </c>
      <c r="C25">
        <v>20.77</v>
      </c>
      <c r="D25" s="38"/>
      <c r="E25" s="9">
        <f>D20-C25</f>
        <v>3.0000000000001137E-2</v>
      </c>
      <c r="F25" s="10">
        <f t="shared" si="4"/>
        <v>1.021012125707194</v>
      </c>
    </row>
    <row r="26" spans="1:13" x14ac:dyDescent="0.2">
      <c r="A26" t="s">
        <v>12</v>
      </c>
      <c r="B26" t="s">
        <v>113</v>
      </c>
      <c r="C26">
        <v>22.77</v>
      </c>
      <c r="D26" s="38">
        <f>AVERAGE(C26:C28)</f>
        <v>22.52333333333333</v>
      </c>
      <c r="E26" s="3">
        <f>D26-C26</f>
        <v>-0.2466666666666697</v>
      </c>
      <c r="F26" s="4">
        <f t="shared" si="4"/>
        <v>0.84284154475469752</v>
      </c>
    </row>
    <row r="27" spans="1:13" x14ac:dyDescent="0.2">
      <c r="A27" s="5" t="s">
        <v>12</v>
      </c>
      <c r="B27" s="5" t="s">
        <v>114</v>
      </c>
      <c r="C27">
        <v>22.51</v>
      </c>
      <c r="D27" s="38"/>
      <c r="E27" s="7">
        <f>D26-C27</f>
        <v>1.3333333333328312E-2</v>
      </c>
      <c r="F27" s="8">
        <f t="shared" si="4"/>
        <v>1.0092848012118707</v>
      </c>
    </row>
    <row r="28" spans="1:13" x14ac:dyDescent="0.2">
      <c r="A28" s="6" t="s">
        <v>12</v>
      </c>
      <c r="B28" s="6" t="s">
        <v>115</v>
      </c>
      <c r="C28">
        <v>22.29</v>
      </c>
      <c r="D28" s="38"/>
      <c r="E28" s="9">
        <f>D26-C28</f>
        <v>0.23333333333333073</v>
      </c>
      <c r="F28" s="10">
        <f t="shared" si="4"/>
        <v>1.1755479062836065</v>
      </c>
    </row>
    <row r="29" spans="1:13" x14ac:dyDescent="0.2">
      <c r="A29" t="s">
        <v>12</v>
      </c>
      <c r="B29" t="s">
        <v>116</v>
      </c>
      <c r="C29">
        <v>23.31</v>
      </c>
      <c r="D29" s="38"/>
      <c r="E29" s="3">
        <f>D26-C29</f>
        <v>-0.78666666666666885</v>
      </c>
      <c r="F29" s="4">
        <f t="shared" si="4"/>
        <v>0.5796818954377938</v>
      </c>
    </row>
    <row r="30" spans="1:13" x14ac:dyDescent="0.2">
      <c r="A30" s="5" t="s">
        <v>12</v>
      </c>
      <c r="B30" s="5" t="s">
        <v>117</v>
      </c>
      <c r="C30">
        <v>23.32</v>
      </c>
      <c r="D30" s="38"/>
      <c r="E30" s="7">
        <f>D26-C30</f>
        <v>-0.79666666666667041</v>
      </c>
      <c r="F30" s="8">
        <f t="shared" si="4"/>
        <v>0.57567774009998895</v>
      </c>
    </row>
    <row r="31" spans="1:13" x14ac:dyDescent="0.2">
      <c r="A31" s="6" t="s">
        <v>12</v>
      </c>
      <c r="B31" s="6" t="s">
        <v>118</v>
      </c>
      <c r="C31">
        <v>22.96</v>
      </c>
      <c r="D31" s="38"/>
      <c r="E31" s="9">
        <f>D26-C31</f>
        <v>-0.43666666666667098</v>
      </c>
      <c r="F31" s="10">
        <f t="shared" si="4"/>
        <v>0.73883972029481226</v>
      </c>
    </row>
    <row r="32" spans="1:13" x14ac:dyDescent="0.2">
      <c r="A32" t="s">
        <v>44</v>
      </c>
      <c r="B32" t="s">
        <v>113</v>
      </c>
      <c r="C32">
        <v>31.82</v>
      </c>
      <c r="D32" s="38">
        <f>AVERAGE(C32:C33)</f>
        <v>31.880000000000003</v>
      </c>
      <c r="E32" s="3">
        <f>D32-C32</f>
        <v>6.0000000000002274E-2</v>
      </c>
      <c r="F32" s="4">
        <f t="shared" si="4"/>
        <v>1.042465760841123</v>
      </c>
      <c r="G32" s="4">
        <f t="shared" ref="G32:G37" si="5">GEOMEAN(F20,F26)</f>
        <v>0.93735449655997982</v>
      </c>
      <c r="H32" s="3">
        <f t="shared" ref="H32" si="6">F32/G32</f>
        <v>1.1121360858318743</v>
      </c>
      <c r="I32" s="3">
        <f t="shared" ref="I32:I37" si="7">ABS(LOG(H32,2))</f>
        <v>0.15333333333333601</v>
      </c>
      <c r="J32" s="40">
        <f>GEOMEAN(H32,H33,H34)</f>
        <v>1.0281138266560685</v>
      </c>
      <c r="K32" s="40">
        <f>AVERAGE(I32:I34)</f>
        <v>7.1111111111111652E-2</v>
      </c>
      <c r="L32" s="40">
        <f>STDEV(I32:I34)</f>
        <v>7.3131034097353734E-2</v>
      </c>
      <c r="M32" s="40">
        <f>L32/SQRT(3)</f>
        <v>4.2222222222222883E-2</v>
      </c>
    </row>
    <row r="33" spans="1:13" x14ac:dyDescent="0.2">
      <c r="A33" s="5" t="s">
        <v>44</v>
      </c>
      <c r="B33" s="5" t="s">
        <v>114</v>
      </c>
      <c r="C33">
        <v>31.94</v>
      </c>
      <c r="D33" s="38"/>
      <c r="E33" s="7">
        <f>D32-C33</f>
        <v>-5.9999999999998721E-2</v>
      </c>
      <c r="F33" s="8">
        <f t="shared" si="4"/>
        <v>0.95926411932526523</v>
      </c>
      <c r="G33" s="8">
        <f t="shared" si="5"/>
        <v>0.99080061326522784</v>
      </c>
      <c r="H33" s="7">
        <f>F33/G33</f>
        <v>0.9681706959828853</v>
      </c>
      <c r="I33" s="7">
        <f t="shared" si="7"/>
        <v>4.6666666666663269E-2</v>
      </c>
      <c r="J33" s="40"/>
      <c r="K33" s="40"/>
      <c r="L33" s="40"/>
      <c r="M33" s="40"/>
    </row>
    <row r="34" spans="1:13" x14ac:dyDescent="0.2">
      <c r="A34" s="6" t="s">
        <v>44</v>
      </c>
      <c r="B34" s="6" t="s">
        <v>115</v>
      </c>
      <c r="C34">
        <v>31.76</v>
      </c>
      <c r="D34" s="38"/>
      <c r="E34" s="9">
        <f>D32-C34</f>
        <v>0.12000000000000099</v>
      </c>
      <c r="F34" s="10">
        <f t="shared" si="4"/>
        <v>1.0867348625260589</v>
      </c>
      <c r="G34" s="10">
        <f t="shared" si="5"/>
        <v>1.0767375682475222</v>
      </c>
      <c r="H34" s="9">
        <f t="shared" ref="H34:H37" si="8">F34/G34</f>
        <v>1.0092848012118758</v>
      </c>
      <c r="I34" s="9">
        <f t="shared" si="7"/>
        <v>1.333333333333566E-2</v>
      </c>
      <c r="J34" s="40"/>
      <c r="K34" s="40"/>
      <c r="L34" s="40"/>
      <c r="M34" s="40"/>
    </row>
    <row r="35" spans="1:13" x14ac:dyDescent="0.2">
      <c r="A35" t="s">
        <v>44</v>
      </c>
      <c r="B35" t="s">
        <v>116</v>
      </c>
      <c r="C35">
        <v>28.76</v>
      </c>
      <c r="D35" s="38"/>
      <c r="E35" s="3">
        <f>D32-C35</f>
        <v>3.120000000000001</v>
      </c>
      <c r="F35" s="4">
        <f t="shared" si="4"/>
        <v>8.6938789002084711</v>
      </c>
      <c r="G35" s="4">
        <f t="shared" si="5"/>
        <v>0.82740562270001272</v>
      </c>
      <c r="H35" s="3">
        <f t="shared" si="8"/>
        <v>10.507396447027235</v>
      </c>
      <c r="I35" s="3">
        <f t="shared" si="7"/>
        <v>3.3933333333333344</v>
      </c>
      <c r="J35" s="40">
        <f>GEOMEAN(H35,H36,H37)</f>
        <v>12.981033398338742</v>
      </c>
      <c r="K35" s="40">
        <f>AVERAGE(H35:H37)</f>
        <v>13.13524029399454</v>
      </c>
      <c r="L35" s="40">
        <f>STDEV(I35:I37)</f>
        <v>0.27527259217001726</v>
      </c>
      <c r="M35" s="40">
        <f>L35/SQRT(3)</f>
        <v>0.15892870518988556</v>
      </c>
    </row>
    <row r="36" spans="1:13" x14ac:dyDescent="0.2">
      <c r="A36" s="5" t="s">
        <v>44</v>
      </c>
      <c r="B36" s="5" t="s">
        <v>117</v>
      </c>
      <c r="C36">
        <v>28.28</v>
      </c>
      <c r="D36" s="38"/>
      <c r="E36" s="7">
        <f>D32-C36</f>
        <v>3.6000000000000014</v>
      </c>
      <c r="F36" s="8">
        <f>2^E36</f>
        <v>12.125732532083195</v>
      </c>
      <c r="G36" s="8">
        <f t="shared" si="5"/>
        <v>0.79645605460217572</v>
      </c>
      <c r="H36" s="7">
        <f t="shared" si="8"/>
        <v>15.224609646717939</v>
      </c>
      <c r="I36" s="7">
        <f t="shared" si="7"/>
        <v>3.9283333333333359</v>
      </c>
      <c r="J36" s="40"/>
      <c r="K36" s="40"/>
      <c r="L36" s="40"/>
      <c r="M36" s="40"/>
    </row>
    <row r="37" spans="1:13" ht="17" thickBot="1" x14ac:dyDescent="0.25">
      <c r="A37" s="11" t="s">
        <v>44</v>
      </c>
      <c r="B37" s="11" t="s">
        <v>118</v>
      </c>
      <c r="C37">
        <v>28.31</v>
      </c>
      <c r="D37" s="39"/>
      <c r="E37" s="12">
        <f>D32-C37</f>
        <v>3.5700000000000038</v>
      </c>
      <c r="F37" s="13">
        <f t="shared" ref="F37" si="9">2^E37</f>
        <v>11.876188565032423</v>
      </c>
      <c r="G37" s="13">
        <f t="shared" si="5"/>
        <v>0.86854148627173522</v>
      </c>
      <c r="H37" s="12">
        <f t="shared" si="8"/>
        <v>13.673714788238444</v>
      </c>
      <c r="I37" s="12">
        <f t="shared" si="7"/>
        <v>3.7733333333333388</v>
      </c>
      <c r="J37" s="41"/>
      <c r="K37" s="41"/>
      <c r="L37" s="41"/>
      <c r="M37" s="41"/>
    </row>
    <row r="38" spans="1:13" x14ac:dyDescent="0.2">
      <c r="A38" t="s">
        <v>11</v>
      </c>
      <c r="B38" t="s">
        <v>119</v>
      </c>
      <c r="C38">
        <v>20.81</v>
      </c>
      <c r="D38" s="38">
        <f>AVERAGE(C38:C40)</f>
        <v>20.833333333333332</v>
      </c>
      <c r="E38" s="3">
        <f>D38-C38</f>
        <v>2.3333333333333428E-2</v>
      </c>
      <c r="F38" s="4">
        <f>2^E38</f>
        <v>1.016304932168189</v>
      </c>
    </row>
    <row r="39" spans="1:13" x14ac:dyDescent="0.2">
      <c r="A39" s="5" t="s">
        <v>11</v>
      </c>
      <c r="B39" s="5" t="s">
        <v>120</v>
      </c>
      <c r="C39">
        <v>20.87</v>
      </c>
      <c r="D39" s="38"/>
      <c r="E39" s="7">
        <f>D38-C39</f>
        <v>-3.6666666666668846E-2</v>
      </c>
      <c r="F39" s="8">
        <f t="shared" ref="F39:F53" si="10">2^E39</f>
        <v>0.97490485572223884</v>
      </c>
    </row>
    <row r="40" spans="1:13" x14ac:dyDescent="0.2">
      <c r="A40" s="6" t="s">
        <v>11</v>
      </c>
      <c r="B40" s="6" t="s">
        <v>121</v>
      </c>
      <c r="C40">
        <v>20.82</v>
      </c>
      <c r="D40" s="38"/>
      <c r="E40" s="9">
        <f>D38-C40</f>
        <v>1.3333333333331865E-2</v>
      </c>
      <c r="F40" s="10">
        <f t="shared" si="10"/>
        <v>1.0092848012118731</v>
      </c>
    </row>
    <row r="41" spans="1:13" x14ac:dyDescent="0.2">
      <c r="A41" t="s">
        <v>11</v>
      </c>
      <c r="B41" t="s">
        <v>122</v>
      </c>
      <c r="C41">
        <v>20.63</v>
      </c>
      <c r="D41" s="38"/>
      <c r="E41" s="3">
        <f>D38-C41</f>
        <v>0.20333333333333314</v>
      </c>
      <c r="F41" s="4">
        <f t="shared" si="10"/>
        <v>1.1513554801999808</v>
      </c>
    </row>
    <row r="42" spans="1:13" x14ac:dyDescent="0.2">
      <c r="A42" s="5" t="s">
        <v>11</v>
      </c>
      <c r="B42" s="5" t="s">
        <v>123</v>
      </c>
      <c r="C42">
        <v>20.63</v>
      </c>
      <c r="D42" s="38"/>
      <c r="E42" s="7">
        <f>D38-C42</f>
        <v>0.20333333333333314</v>
      </c>
      <c r="F42" s="8">
        <f t="shared" si="10"/>
        <v>1.1513554801999808</v>
      </c>
    </row>
    <row r="43" spans="1:13" x14ac:dyDescent="0.2">
      <c r="A43" s="6" t="s">
        <v>11</v>
      </c>
      <c r="B43" s="6" t="s">
        <v>124</v>
      </c>
      <c r="C43">
        <v>20.66</v>
      </c>
      <c r="D43" s="38"/>
      <c r="E43" s="9">
        <f>D38-C43</f>
        <v>0.17333333333333201</v>
      </c>
      <c r="F43" s="10">
        <f t="shared" si="10"/>
        <v>1.1276609270458033</v>
      </c>
    </row>
    <row r="44" spans="1:13" x14ac:dyDescent="0.2">
      <c r="A44" t="s">
        <v>12</v>
      </c>
      <c r="B44" t="s">
        <v>119</v>
      </c>
      <c r="C44">
        <v>22.49</v>
      </c>
      <c r="D44" s="38">
        <f>AVERAGE(C44:C46)</f>
        <v>22.433333333333334</v>
      </c>
      <c r="E44" s="3">
        <f>D44-C44</f>
        <v>-5.6666666666664867E-2</v>
      </c>
      <c r="F44" s="4">
        <f t="shared" si="10"/>
        <v>0.96148305248265442</v>
      </c>
    </row>
    <row r="45" spans="1:13" x14ac:dyDescent="0.2">
      <c r="A45" s="5" t="s">
        <v>12</v>
      </c>
      <c r="B45" s="5" t="s">
        <v>120</v>
      </c>
      <c r="C45">
        <v>22.43</v>
      </c>
      <c r="D45" s="38"/>
      <c r="E45" s="7">
        <f>D44-C45</f>
        <v>3.3333333333338544E-3</v>
      </c>
      <c r="F45" s="8">
        <f t="shared" si="10"/>
        <v>1.0023131618421732</v>
      </c>
    </row>
    <row r="46" spans="1:13" x14ac:dyDescent="0.2">
      <c r="A46" s="6" t="s">
        <v>12</v>
      </c>
      <c r="B46" s="6" t="s">
        <v>121</v>
      </c>
      <c r="C46">
        <v>22.38</v>
      </c>
      <c r="D46" s="38"/>
      <c r="E46" s="9">
        <f>D44-C46</f>
        <v>5.3333333333334565E-2</v>
      </c>
      <c r="F46" s="10">
        <f t="shared" si="10"/>
        <v>1.0376596591597482</v>
      </c>
    </row>
    <row r="47" spans="1:13" x14ac:dyDescent="0.2">
      <c r="A47" t="s">
        <v>12</v>
      </c>
      <c r="B47" t="s">
        <v>122</v>
      </c>
      <c r="C47">
        <v>23.17</v>
      </c>
      <c r="D47" s="38"/>
      <c r="E47" s="3">
        <f>D44-C47</f>
        <v>-0.73666666666666814</v>
      </c>
      <c r="F47" s="4">
        <f t="shared" si="10"/>
        <v>0.60012433333263326</v>
      </c>
    </row>
    <row r="48" spans="1:13" x14ac:dyDescent="0.2">
      <c r="A48" s="5" t="s">
        <v>12</v>
      </c>
      <c r="B48" s="5" t="s">
        <v>123</v>
      </c>
      <c r="C48">
        <v>22.51</v>
      </c>
      <c r="D48" s="38"/>
      <c r="E48" s="7">
        <f>D44-C48</f>
        <v>-7.6666666666667993E-2</v>
      </c>
      <c r="F48" s="8">
        <f t="shared" si="10"/>
        <v>0.94824603117449646</v>
      </c>
    </row>
    <row r="49" spans="1:13" x14ac:dyDescent="0.2">
      <c r="A49" s="6" t="s">
        <v>12</v>
      </c>
      <c r="B49" s="6" t="s">
        <v>124</v>
      </c>
      <c r="C49">
        <v>22.44</v>
      </c>
      <c r="D49" s="38"/>
      <c r="E49" s="9">
        <f>D44-C49</f>
        <v>-6.6666666666677088E-3</v>
      </c>
      <c r="F49" s="10">
        <f t="shared" si="10"/>
        <v>0.9953896791032284</v>
      </c>
    </row>
    <row r="50" spans="1:13" x14ac:dyDescent="0.2">
      <c r="A50" t="s">
        <v>44</v>
      </c>
      <c r="B50" t="s">
        <v>119</v>
      </c>
      <c r="C50">
        <v>32.380000000000003</v>
      </c>
      <c r="D50" s="38">
        <f>AVERAGE(C50:C51)</f>
        <v>32.195</v>
      </c>
      <c r="E50" s="3">
        <f>D50-C50</f>
        <v>-0.18500000000000227</v>
      </c>
      <c r="F50" s="4">
        <f t="shared" si="10"/>
        <v>0.87964907592243424</v>
      </c>
      <c r="G50" s="4">
        <f t="shared" ref="G50:G55" si="11">GEOMEAN(F38,F44)</f>
        <v>0.98851402035289682</v>
      </c>
      <c r="H50" s="3">
        <f t="shared" ref="H50" si="12">F50/G50</f>
        <v>0.88987010584675563</v>
      </c>
      <c r="I50" s="3">
        <f t="shared" ref="I50:I55" si="13">ABS(LOG(H50,2))</f>
        <v>0.16833333333333664</v>
      </c>
      <c r="J50" s="40">
        <f>GEOMEAN(H50,H51,H52)</f>
        <v>1.0011559128538241</v>
      </c>
      <c r="K50" s="40">
        <f>AVERAGE(I50:I52)</f>
        <v>0.13277777777777894</v>
      </c>
      <c r="L50" s="40">
        <f>STDEV(I50:I52)</f>
        <v>9.1974231495891748E-2</v>
      </c>
      <c r="M50" s="40">
        <f>L50/SQRT(3)</f>
        <v>5.3101347312662063E-2</v>
      </c>
    </row>
    <row r="51" spans="1:13" x14ac:dyDescent="0.2">
      <c r="A51" s="5" t="s">
        <v>44</v>
      </c>
      <c r="B51" s="5" t="s">
        <v>120</v>
      </c>
      <c r="C51">
        <v>32.01</v>
      </c>
      <c r="D51" s="38"/>
      <c r="E51" s="7">
        <f>D50-C51</f>
        <v>0.18500000000000227</v>
      </c>
      <c r="F51" s="8">
        <f t="shared" si="10"/>
        <v>1.1368169732360158</v>
      </c>
      <c r="G51" s="8">
        <f t="shared" si="11"/>
        <v>0.98851402035289559</v>
      </c>
      <c r="H51" s="7">
        <f>F51/G51</f>
        <v>1.1500261501907445</v>
      </c>
      <c r="I51" s="7">
        <f t="shared" si="13"/>
        <v>0.20166666666666969</v>
      </c>
      <c r="J51" s="40"/>
      <c r="K51" s="40"/>
      <c r="L51" s="40"/>
      <c r="M51" s="40"/>
    </row>
    <row r="52" spans="1:13" x14ac:dyDescent="0.2">
      <c r="A52" s="6" t="s">
        <v>44</v>
      </c>
      <c r="B52" s="6" t="s">
        <v>121</v>
      </c>
      <c r="C52">
        <v>32.19</v>
      </c>
      <c r="D52" s="38"/>
      <c r="E52" s="9">
        <f>D50-C52</f>
        <v>5.000000000002558E-3</v>
      </c>
      <c r="F52" s="10">
        <f t="shared" si="10"/>
        <v>1.0034717485095046</v>
      </c>
      <c r="G52" s="10">
        <f t="shared" si="11"/>
        <v>1.0233738919967748</v>
      </c>
      <c r="H52" s="9">
        <f t="shared" ref="H52:H55" si="14">F52/G52</f>
        <v>0.98055242209820526</v>
      </c>
      <c r="I52" s="9">
        <f t="shared" si="13"/>
        <v>2.8333333333330511E-2</v>
      </c>
      <c r="J52" s="40"/>
      <c r="K52" s="40"/>
      <c r="L52" s="40"/>
      <c r="M52" s="40"/>
    </row>
    <row r="53" spans="1:13" x14ac:dyDescent="0.2">
      <c r="A53" t="s">
        <v>44</v>
      </c>
      <c r="B53" t="s">
        <v>122</v>
      </c>
      <c r="C53">
        <v>28.58</v>
      </c>
      <c r="D53" s="38"/>
      <c r="E53" s="3">
        <f>D50-C53</f>
        <v>3.615000000000002</v>
      </c>
      <c r="F53" s="4">
        <f t="shared" si="10"/>
        <v>12.252463976755077</v>
      </c>
      <c r="G53" s="4">
        <f t="shared" si="11"/>
        <v>0.83123789614278731</v>
      </c>
      <c r="H53" s="3">
        <f t="shared" si="14"/>
        <v>14.74002091773062</v>
      </c>
      <c r="I53" s="3">
        <f t="shared" si="13"/>
        <v>3.8816666666666695</v>
      </c>
      <c r="J53" s="40">
        <f>GEOMEAN(H53,H54,H55)</f>
        <v>13.131865740967987</v>
      </c>
      <c r="K53" s="40">
        <f>AVERAGE(H53:H55)</f>
        <v>13.181523914475124</v>
      </c>
      <c r="L53" s="40">
        <f>STDEV(I53:I55)</f>
        <v>0.15275252316519569</v>
      </c>
      <c r="M53" s="40">
        <f>L53/SQRT(3)</f>
        <v>8.8191710368820286E-2</v>
      </c>
    </row>
    <row r="54" spans="1:13" x14ac:dyDescent="0.2">
      <c r="A54" s="5" t="s">
        <v>44</v>
      </c>
      <c r="B54" s="5" t="s">
        <v>123</v>
      </c>
      <c r="C54">
        <v>28.55</v>
      </c>
      <c r="D54" s="38"/>
      <c r="E54" s="7">
        <f>D50-C54</f>
        <v>3.6449999999999996</v>
      </c>
      <c r="F54" s="8">
        <f>2^E54</f>
        <v>12.509914290057495</v>
      </c>
      <c r="G54" s="8">
        <f t="shared" si="11"/>
        <v>1.0448771528608702</v>
      </c>
      <c r="H54" s="7">
        <f t="shared" si="14"/>
        <v>11.972617312767717</v>
      </c>
      <c r="I54" s="7">
        <f t="shared" si="13"/>
        <v>3.5816666666666674</v>
      </c>
      <c r="J54" s="40"/>
      <c r="K54" s="40"/>
      <c r="L54" s="40"/>
      <c r="M54" s="40"/>
    </row>
    <row r="55" spans="1:13" ht="17" thickBot="1" x14ac:dyDescent="0.25">
      <c r="A55" s="11" t="s">
        <v>44</v>
      </c>
      <c r="B55" s="11" t="s">
        <v>124</v>
      </c>
      <c r="C55">
        <v>28.43</v>
      </c>
      <c r="D55" s="39"/>
      <c r="E55" s="12">
        <f>D50-C55</f>
        <v>3.7650000000000006</v>
      </c>
      <c r="F55" s="13">
        <f t="shared" ref="F55" si="15">2^E55</f>
        <v>13.594959986218408</v>
      </c>
      <c r="G55" s="13">
        <f t="shared" si="11"/>
        <v>1.0594630943592944</v>
      </c>
      <c r="H55" s="12">
        <f t="shared" si="14"/>
        <v>12.831933512927035</v>
      </c>
      <c r="I55" s="12">
        <f t="shared" si="13"/>
        <v>3.6816666666666684</v>
      </c>
      <c r="J55" s="41"/>
      <c r="K55" s="41"/>
      <c r="L55" s="41"/>
      <c r="M55" s="41"/>
    </row>
  </sheetData>
  <mergeCells count="33">
    <mergeCell ref="D20:D25"/>
    <mergeCell ref="D2:D7"/>
    <mergeCell ref="D8:D13"/>
    <mergeCell ref="D14:D19"/>
    <mergeCell ref="J14:J16"/>
    <mergeCell ref="M14:M16"/>
    <mergeCell ref="J17:J19"/>
    <mergeCell ref="K17:K19"/>
    <mergeCell ref="L17:L19"/>
    <mergeCell ref="M17:M19"/>
    <mergeCell ref="K14:K16"/>
    <mergeCell ref="L14:L16"/>
    <mergeCell ref="M32:M34"/>
    <mergeCell ref="J35:J37"/>
    <mergeCell ref="K35:K37"/>
    <mergeCell ref="L35:L37"/>
    <mergeCell ref="M35:M37"/>
    <mergeCell ref="D26:D31"/>
    <mergeCell ref="D32:D37"/>
    <mergeCell ref="J32:J34"/>
    <mergeCell ref="K32:K34"/>
    <mergeCell ref="L32:L34"/>
    <mergeCell ref="D38:D43"/>
    <mergeCell ref="D44:D49"/>
    <mergeCell ref="D50:D55"/>
    <mergeCell ref="J50:J52"/>
    <mergeCell ref="K50:K52"/>
    <mergeCell ref="M50:M52"/>
    <mergeCell ref="J53:J55"/>
    <mergeCell ref="K53:K55"/>
    <mergeCell ref="L53:L55"/>
    <mergeCell ref="M53:M55"/>
    <mergeCell ref="L50:L52"/>
  </mergeCells>
  <pageMargins left="0.7" right="0.7" top="0.75" bottom="0.75" header="0.3" footer="0.3"/>
  <pageSetup scale="54" orientation="landscape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05045-B6A6-7F41-B888-5259066ECE0F}">
  <sheetPr>
    <pageSetUpPr fitToPage="1"/>
  </sheetPr>
  <dimension ref="A1:M55"/>
  <sheetViews>
    <sheetView zoomScale="130" zoomScaleNormal="130" workbookViewId="0">
      <pane ySplit="1" topLeftCell="A29" activePane="bottomLeft" state="frozen"/>
      <selection pane="bottomLeft" activeCell="B58" sqref="B58"/>
    </sheetView>
  </sheetViews>
  <sheetFormatPr baseColWidth="10" defaultRowHeight="16" x14ac:dyDescent="0.2"/>
  <cols>
    <col min="2" max="2" width="24.140625" bestFit="1" customWidth="1"/>
    <col min="4" max="4" width="12.7109375" customWidth="1"/>
    <col min="5" max="5" width="12.28515625" customWidth="1"/>
    <col min="6" max="6" width="9.7109375" customWidth="1"/>
    <col min="7" max="7" width="16.7109375" customWidth="1"/>
    <col min="12" max="12" width="12.28515625" customWidth="1"/>
  </cols>
  <sheetData>
    <row r="1" spans="1:13" s="1" customFormat="1" ht="11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13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x14ac:dyDescent="0.2">
      <c r="A2" t="s">
        <v>11</v>
      </c>
      <c r="B2" t="s">
        <v>107</v>
      </c>
      <c r="C2">
        <v>17.86</v>
      </c>
      <c r="D2" s="38">
        <f>AVERAGE(C2:C4)</f>
        <v>17.873333333333331</v>
      </c>
      <c r="E2" s="3">
        <f>D2-C2</f>
        <v>1.3333333333331865E-2</v>
      </c>
      <c r="F2" s="4">
        <f>2^E2</f>
        <v>1.0092848012118731</v>
      </c>
    </row>
    <row r="3" spans="1:13" x14ac:dyDescent="0.2">
      <c r="A3" s="5" t="s">
        <v>11</v>
      </c>
      <c r="B3" s="5" t="s">
        <v>108</v>
      </c>
      <c r="C3">
        <v>17.86</v>
      </c>
      <c r="D3" s="38"/>
      <c r="E3" s="7">
        <f>D2-C3</f>
        <v>1.3333333333331865E-2</v>
      </c>
      <c r="F3" s="8">
        <f t="shared" ref="F3:F19" si="0">2^E3</f>
        <v>1.0092848012118731</v>
      </c>
    </row>
    <row r="4" spans="1:13" x14ac:dyDescent="0.2">
      <c r="A4" s="6" t="s">
        <v>11</v>
      </c>
      <c r="B4" s="6" t="s">
        <v>109</v>
      </c>
      <c r="C4">
        <v>17.899999999999999</v>
      </c>
      <c r="D4" s="38"/>
      <c r="E4" s="9">
        <f>D2-C4</f>
        <v>-2.6666666666667282E-2</v>
      </c>
      <c r="F4" s="10">
        <f t="shared" si="0"/>
        <v>0.981685855246754</v>
      </c>
    </row>
    <row r="5" spans="1:13" x14ac:dyDescent="0.2">
      <c r="A5" t="s">
        <v>11</v>
      </c>
      <c r="B5" t="s">
        <v>110</v>
      </c>
      <c r="C5">
        <v>20.14</v>
      </c>
      <c r="D5" s="38"/>
      <c r="E5" s="3">
        <f>D2-C5</f>
        <v>-2.2666666666666693</v>
      </c>
      <c r="F5" s="4">
        <f t="shared" si="0"/>
        <v>0.20780947403569655</v>
      </c>
    </row>
    <row r="6" spans="1:13" x14ac:dyDescent="0.2">
      <c r="A6" s="5" t="s">
        <v>11</v>
      </c>
      <c r="B6" s="5" t="s">
        <v>111</v>
      </c>
      <c r="C6">
        <v>20.16</v>
      </c>
      <c r="D6" s="38"/>
      <c r="E6" s="7">
        <f>D2-C6</f>
        <v>-2.2866666666666688</v>
      </c>
      <c r="F6" s="8">
        <f t="shared" si="0"/>
        <v>0.20494849959756761</v>
      </c>
    </row>
    <row r="7" spans="1:13" x14ac:dyDescent="0.2">
      <c r="A7" s="6" t="s">
        <v>11</v>
      </c>
      <c r="B7" s="6" t="s">
        <v>112</v>
      </c>
      <c r="C7">
        <v>20.239999999999998</v>
      </c>
      <c r="D7" s="38"/>
      <c r="E7" s="9">
        <f>D2-C7</f>
        <v>-2.3666666666666671</v>
      </c>
      <c r="F7" s="10">
        <f t="shared" si="0"/>
        <v>0.19389309522921677</v>
      </c>
    </row>
    <row r="8" spans="1:13" x14ac:dyDescent="0.2">
      <c r="A8" t="s">
        <v>12</v>
      </c>
      <c r="B8" t="s">
        <v>107</v>
      </c>
      <c r="C8">
        <v>19.440000000000001</v>
      </c>
      <c r="D8" s="38">
        <f>AVERAGE(C8:C10)</f>
        <v>19.456666666666667</v>
      </c>
      <c r="E8" s="3">
        <f>D8-C8</f>
        <v>1.6666666666665719E-2</v>
      </c>
      <c r="F8" s="4">
        <f t="shared" si="0"/>
        <v>1.0116194403019219</v>
      </c>
    </row>
    <row r="9" spans="1:13" x14ac:dyDescent="0.2">
      <c r="A9" s="5" t="s">
        <v>12</v>
      </c>
      <c r="B9" s="5" t="s">
        <v>108</v>
      </c>
      <c r="C9">
        <v>19.350000000000001</v>
      </c>
      <c r="D9" s="38"/>
      <c r="E9" s="7">
        <f>D8-C9</f>
        <v>0.10666666666666558</v>
      </c>
      <c r="F9" s="8">
        <f t="shared" si="0"/>
        <v>1.0767375682475222</v>
      </c>
    </row>
    <row r="10" spans="1:13" x14ac:dyDescent="0.2">
      <c r="A10" s="6" t="s">
        <v>12</v>
      </c>
      <c r="B10" s="6" t="s">
        <v>109</v>
      </c>
      <c r="C10">
        <v>19.579999999999998</v>
      </c>
      <c r="D10" s="38"/>
      <c r="E10" s="9">
        <f>D8-C10</f>
        <v>-0.1233333333333313</v>
      </c>
      <c r="F10" s="10">
        <f t="shared" si="0"/>
        <v>0.91806401996522113</v>
      </c>
    </row>
    <row r="11" spans="1:13" x14ac:dyDescent="0.2">
      <c r="A11" t="s">
        <v>12</v>
      </c>
      <c r="B11" t="s">
        <v>110</v>
      </c>
      <c r="C11">
        <v>21.97</v>
      </c>
      <c r="D11" s="38"/>
      <c r="E11" s="3">
        <f>D8-C11</f>
        <v>-2.5133333333333319</v>
      </c>
      <c r="F11" s="4">
        <f t="shared" si="0"/>
        <v>0.1751504581109086</v>
      </c>
    </row>
    <row r="12" spans="1:13" x14ac:dyDescent="0.2">
      <c r="A12" s="5" t="s">
        <v>12</v>
      </c>
      <c r="B12" s="5" t="s">
        <v>111</v>
      </c>
      <c r="C12">
        <v>21.96</v>
      </c>
      <c r="D12" s="38"/>
      <c r="E12" s="7">
        <f>D8-C12</f>
        <v>-2.5033333333333339</v>
      </c>
      <c r="F12" s="8">
        <f t="shared" si="0"/>
        <v>0.17636872588975602</v>
      </c>
    </row>
    <row r="13" spans="1:13" x14ac:dyDescent="0.2">
      <c r="A13" s="6" t="s">
        <v>12</v>
      </c>
      <c r="B13" s="6" t="s">
        <v>112</v>
      </c>
      <c r="C13">
        <v>22.66</v>
      </c>
      <c r="D13" s="38"/>
      <c r="E13" s="9">
        <f>D8-C13</f>
        <v>-3.2033333333333331</v>
      </c>
      <c r="F13" s="10">
        <f t="shared" si="0"/>
        <v>0.10856768578396708</v>
      </c>
    </row>
    <row r="14" spans="1:13" x14ac:dyDescent="0.2">
      <c r="A14" t="s">
        <v>45</v>
      </c>
      <c r="B14" t="s">
        <v>107</v>
      </c>
      <c r="C14">
        <v>23.87</v>
      </c>
      <c r="D14" s="38">
        <f>AVERAGE(C14:C15)</f>
        <v>23.875</v>
      </c>
      <c r="E14" s="3">
        <f>D14-C14</f>
        <v>4.9999999999990052E-3</v>
      </c>
      <c r="F14" s="4">
        <f t="shared" si="0"/>
        <v>1.0034717485095022</v>
      </c>
      <c r="G14" s="4">
        <f t="shared" ref="G14:G19" si="1">GEOMEAN(F2,F8)</f>
        <v>1.0104514464867629</v>
      </c>
      <c r="H14" s="3">
        <f t="shared" ref="H14:H19" si="2">F14/G14</f>
        <v>0.99309249543703615</v>
      </c>
      <c r="I14" s="3">
        <f t="shared" ref="I14:I19" si="3">ABS(LOG(H14,2))</f>
        <v>9.9999999999996394E-3</v>
      </c>
      <c r="J14" s="40">
        <f>GEOMEAN(H14,H15,H16)</f>
        <v>0.83992553453209473</v>
      </c>
      <c r="K14" s="40">
        <f>AVERAGE(I14:I16)</f>
        <v>0.25166666666666576</v>
      </c>
      <c r="L14" s="40">
        <f>STDEV(I14:I16)</f>
        <v>0.37196550019233465</v>
      </c>
      <c r="M14" s="40">
        <f>L14/SQRT(3)</f>
        <v>0.21475438166529823</v>
      </c>
    </row>
    <row r="15" spans="1:13" x14ac:dyDescent="0.2">
      <c r="A15" s="5" t="s">
        <v>45</v>
      </c>
      <c r="B15" s="5" t="s">
        <v>108</v>
      </c>
      <c r="C15">
        <v>23.88</v>
      </c>
      <c r="D15" s="38"/>
      <c r="E15" s="7">
        <f>D14-C15</f>
        <v>-4.9999999999990052E-3</v>
      </c>
      <c r="F15" s="8">
        <f t="shared" si="0"/>
        <v>0.99654026282786845</v>
      </c>
      <c r="G15" s="8">
        <f t="shared" si="1"/>
        <v>1.0424657608411205</v>
      </c>
      <c r="H15" s="7">
        <f>F15/G15</f>
        <v>0.95594531759374357</v>
      </c>
      <c r="I15" s="7">
        <f t="shared" si="3"/>
        <v>6.4999999999997851E-2</v>
      </c>
      <c r="J15" s="40"/>
      <c r="K15" s="40"/>
      <c r="L15" s="40"/>
      <c r="M15" s="40"/>
    </row>
    <row r="16" spans="1:13" x14ac:dyDescent="0.2">
      <c r="A16" s="6" t="s">
        <v>45</v>
      </c>
      <c r="B16" s="6" t="s">
        <v>109</v>
      </c>
      <c r="C16">
        <v>24.63</v>
      </c>
      <c r="D16" s="38"/>
      <c r="E16" s="9">
        <f>D14-C16</f>
        <v>-0.75499999999999901</v>
      </c>
      <c r="F16" s="10">
        <f t="shared" si="0"/>
        <v>0.59254638547079141</v>
      </c>
      <c r="G16" s="10">
        <f t="shared" si="1"/>
        <v>0.94934212095051973</v>
      </c>
      <c r="H16" s="9">
        <f t="shared" si="2"/>
        <v>0.62416527445080605</v>
      </c>
      <c r="I16" s="9">
        <f t="shared" si="3"/>
        <v>0.67999999999999983</v>
      </c>
      <c r="J16" s="40"/>
      <c r="K16" s="40"/>
      <c r="L16" s="40"/>
      <c r="M16" s="40"/>
    </row>
    <row r="17" spans="1:13" x14ac:dyDescent="0.2">
      <c r="A17" t="s">
        <v>45</v>
      </c>
      <c r="B17" t="s">
        <v>110</v>
      </c>
      <c r="C17">
        <v>24.63</v>
      </c>
      <c r="D17" s="38"/>
      <c r="E17" s="3">
        <f>D14-C17</f>
        <v>-0.75499999999999901</v>
      </c>
      <c r="F17" s="4">
        <f t="shared" si="0"/>
        <v>0.59254638547079141</v>
      </c>
      <c r="G17" s="4">
        <f t="shared" si="1"/>
        <v>0.19078240112006981</v>
      </c>
      <c r="H17" s="3">
        <f t="shared" si="2"/>
        <v>3.1058755000041622</v>
      </c>
      <c r="I17" s="3">
        <f t="shared" si="3"/>
        <v>1.6350000000000016</v>
      </c>
      <c r="J17" s="40">
        <f>GEOMEAN(H17,H18,H19)</f>
        <v>3.1931935454266025</v>
      </c>
      <c r="K17" s="40">
        <f>AVERAGE(H17:H19)</f>
        <v>3.1959955788463521</v>
      </c>
      <c r="L17" s="40">
        <f>STDEV(I17:I19)</f>
        <v>7.3654599313281416E-2</v>
      </c>
      <c r="M17" s="40">
        <f>L17/SQRT(3)</f>
        <v>4.252450274057705E-2</v>
      </c>
    </row>
    <row r="18" spans="1:13" x14ac:dyDescent="0.2">
      <c r="A18" s="5" t="s">
        <v>45</v>
      </c>
      <c r="B18" s="5" t="s">
        <v>111</v>
      </c>
      <c r="C18">
        <v>24.64</v>
      </c>
      <c r="D18" s="38"/>
      <c r="E18" s="7">
        <f>D14-C18</f>
        <v>-0.76500000000000057</v>
      </c>
      <c r="F18" s="8">
        <f>2^E18</f>
        <v>0.58845336860938346</v>
      </c>
      <c r="G18" s="8">
        <f t="shared" si="1"/>
        <v>0.19012234415512599</v>
      </c>
      <c r="H18" s="7">
        <f t="shared" si="2"/>
        <v>3.0951299870847815</v>
      </c>
      <c r="I18" s="7">
        <f t="shared" si="3"/>
        <v>1.6300000000000008</v>
      </c>
      <c r="J18" s="40"/>
      <c r="K18" s="40"/>
      <c r="L18" s="40"/>
      <c r="M18" s="40"/>
    </row>
    <row r="19" spans="1:13" ht="17" thickBot="1" x14ac:dyDescent="0.25">
      <c r="A19" s="11" t="s">
        <v>45</v>
      </c>
      <c r="B19" s="11" t="s">
        <v>112</v>
      </c>
      <c r="C19" s="14">
        <v>24.9</v>
      </c>
      <c r="D19" s="39"/>
      <c r="E19" s="12">
        <f>D14-C19</f>
        <v>-1.0249999999999986</v>
      </c>
      <c r="F19" s="13">
        <f t="shared" si="0"/>
        <v>0.49141029927262603</v>
      </c>
      <c r="G19" s="13">
        <f t="shared" si="1"/>
        <v>0.14508798929796501</v>
      </c>
      <c r="H19" s="12">
        <f t="shared" si="2"/>
        <v>3.3869812494501121</v>
      </c>
      <c r="I19" s="12">
        <f t="shared" si="3"/>
        <v>1.7600000000000016</v>
      </c>
      <c r="J19" s="41"/>
      <c r="K19" s="41"/>
      <c r="L19" s="41"/>
      <c r="M19" s="41"/>
    </row>
    <row r="20" spans="1:13" x14ac:dyDescent="0.2">
      <c r="A20" t="s">
        <v>11</v>
      </c>
      <c r="B20" t="s">
        <v>113</v>
      </c>
      <c r="C20">
        <v>20.7</v>
      </c>
      <c r="D20" s="38">
        <f>AVERAGE(C20:C22)</f>
        <v>20.753333333333334</v>
      </c>
      <c r="E20" s="3">
        <f>D20-C20</f>
        <v>5.3333333333334565E-2</v>
      </c>
      <c r="F20" s="4">
        <f>2^E20</f>
        <v>1.0376596591597482</v>
      </c>
    </row>
    <row r="21" spans="1:13" x14ac:dyDescent="0.2">
      <c r="A21" s="5" t="s">
        <v>11</v>
      </c>
      <c r="B21" s="5" t="s">
        <v>114</v>
      </c>
      <c r="C21">
        <v>20.75</v>
      </c>
      <c r="D21" s="38"/>
      <c r="E21" s="7">
        <f>D20-C21</f>
        <v>3.3333333333338544E-3</v>
      </c>
      <c r="F21" s="8">
        <f t="shared" ref="F21:F35" si="4">2^E21</f>
        <v>1.0023131618421732</v>
      </c>
    </row>
    <row r="22" spans="1:13" x14ac:dyDescent="0.2">
      <c r="A22" s="6" t="s">
        <v>11</v>
      </c>
      <c r="B22" s="6" t="s">
        <v>115</v>
      </c>
      <c r="C22">
        <v>20.81</v>
      </c>
      <c r="D22" s="38"/>
      <c r="E22" s="9">
        <f>D20-C22</f>
        <v>-5.6666666666664867E-2</v>
      </c>
      <c r="F22" s="10">
        <f t="shared" si="4"/>
        <v>0.96148305248265442</v>
      </c>
    </row>
    <row r="23" spans="1:13" x14ac:dyDescent="0.2">
      <c r="A23" t="s">
        <v>11</v>
      </c>
      <c r="B23" t="s">
        <v>116</v>
      </c>
      <c r="C23">
        <v>20.74</v>
      </c>
      <c r="D23" s="38"/>
      <c r="E23" s="3">
        <f>D20-C23</f>
        <v>1.3333333333335418E-2</v>
      </c>
      <c r="F23" s="4">
        <f t="shared" si="4"/>
        <v>1.0092848012118756</v>
      </c>
    </row>
    <row r="24" spans="1:13" x14ac:dyDescent="0.2">
      <c r="A24" s="5" t="s">
        <v>11</v>
      </c>
      <c r="B24" s="5" t="s">
        <v>117</v>
      </c>
      <c r="C24">
        <v>20.59</v>
      </c>
      <c r="D24" s="38"/>
      <c r="E24" s="7">
        <f>D20-C24</f>
        <v>0.163333333333334</v>
      </c>
      <c r="F24" s="8">
        <f t="shared" si="4"/>
        <v>1.1198716040467596</v>
      </c>
    </row>
    <row r="25" spans="1:13" x14ac:dyDescent="0.2">
      <c r="A25" s="6" t="s">
        <v>11</v>
      </c>
      <c r="B25" s="6" t="s">
        <v>118</v>
      </c>
      <c r="C25">
        <v>20.92</v>
      </c>
      <c r="D25" s="38"/>
      <c r="E25" s="9">
        <f>D20-C25</f>
        <v>-0.16666666666666785</v>
      </c>
      <c r="F25" s="10">
        <f t="shared" si="4"/>
        <v>0.89089871814033861</v>
      </c>
    </row>
    <row r="26" spans="1:13" x14ac:dyDescent="0.2">
      <c r="A26" t="s">
        <v>12</v>
      </c>
      <c r="B26" t="s">
        <v>113</v>
      </c>
      <c r="C26">
        <v>21.9</v>
      </c>
      <c r="D26" s="38">
        <f>AVERAGE(C26:C28)</f>
        <v>22.24</v>
      </c>
      <c r="E26" s="3">
        <f>D26-C26</f>
        <v>0.33999999999999986</v>
      </c>
      <c r="F26" s="4">
        <f t="shared" si="4"/>
        <v>1.2657565939702797</v>
      </c>
    </row>
    <row r="27" spans="1:13" x14ac:dyDescent="0.2">
      <c r="A27" s="5" t="s">
        <v>12</v>
      </c>
      <c r="B27" s="5" t="s">
        <v>114</v>
      </c>
      <c r="C27">
        <v>22.55</v>
      </c>
      <c r="D27" s="38"/>
      <c r="E27" s="7">
        <f>D26-C27</f>
        <v>-0.31000000000000227</v>
      </c>
      <c r="F27" s="8">
        <f t="shared" si="4"/>
        <v>0.80664175922212511</v>
      </c>
    </row>
    <row r="28" spans="1:13" x14ac:dyDescent="0.2">
      <c r="A28" s="6" t="s">
        <v>12</v>
      </c>
      <c r="B28" s="6" t="s">
        <v>115</v>
      </c>
      <c r="C28">
        <v>22.27</v>
      </c>
      <c r="D28" s="38"/>
      <c r="E28" s="9">
        <f>D26-C28</f>
        <v>-3.0000000000001137E-2</v>
      </c>
      <c r="F28" s="10">
        <f t="shared" si="4"/>
        <v>0.97942029758692617</v>
      </c>
    </row>
    <row r="29" spans="1:13" x14ac:dyDescent="0.2">
      <c r="A29" t="s">
        <v>12</v>
      </c>
      <c r="B29" t="s">
        <v>116</v>
      </c>
      <c r="C29">
        <v>23.34</v>
      </c>
      <c r="D29" s="38"/>
      <c r="E29" s="3">
        <f>D26-C29</f>
        <v>-1.1000000000000014</v>
      </c>
      <c r="F29" s="4">
        <f t="shared" si="4"/>
        <v>0.46651649576840326</v>
      </c>
    </row>
    <row r="30" spans="1:13" x14ac:dyDescent="0.2">
      <c r="A30" s="5" t="s">
        <v>12</v>
      </c>
      <c r="B30" s="5" t="s">
        <v>117</v>
      </c>
      <c r="C30">
        <v>23.25</v>
      </c>
      <c r="D30" s="38"/>
      <c r="E30" s="7">
        <f>D26-C30</f>
        <v>-1.0100000000000016</v>
      </c>
      <c r="F30" s="8">
        <f t="shared" si="4"/>
        <v>0.49654624771851746</v>
      </c>
    </row>
    <row r="31" spans="1:13" x14ac:dyDescent="0.2">
      <c r="A31" s="6" t="s">
        <v>12</v>
      </c>
      <c r="B31" s="6" t="s">
        <v>118</v>
      </c>
      <c r="C31">
        <v>22.48</v>
      </c>
      <c r="D31" s="38"/>
      <c r="E31" s="9">
        <f>D26-C31</f>
        <v>-0.24000000000000199</v>
      </c>
      <c r="F31" s="10">
        <f t="shared" si="4"/>
        <v>0.84674531236252593</v>
      </c>
    </row>
    <row r="32" spans="1:13" x14ac:dyDescent="0.2">
      <c r="A32" t="s">
        <v>45</v>
      </c>
      <c r="B32" t="s">
        <v>113</v>
      </c>
      <c r="C32">
        <v>27.27</v>
      </c>
      <c r="D32" s="38">
        <f>AVERAGE(C32:C33)</f>
        <v>27.274999999999999</v>
      </c>
      <c r="E32" s="3">
        <f>D32-C32</f>
        <v>4.9999999999990052E-3</v>
      </c>
      <c r="F32" s="4">
        <f t="shared" si="4"/>
        <v>1.0034717485095022</v>
      </c>
      <c r="G32" s="4">
        <f t="shared" ref="G32:G37" si="5">GEOMEAN(F20,F26)</f>
        <v>1.1460473619700036</v>
      </c>
      <c r="H32" s="3">
        <f t="shared" ref="H32" si="6">F32/G32</f>
        <v>0.87559361140588432</v>
      </c>
      <c r="I32" s="3">
        <f t="shared" ref="I32:I37" si="7">ABS(LOG(H32,2))</f>
        <v>0.19166666666666812</v>
      </c>
      <c r="J32" s="40">
        <f>GEOMEAN(H32,H33,H34)</f>
        <v>1.0104514464867624</v>
      </c>
      <c r="K32" s="40">
        <f>AVERAGE(I32:I34)</f>
        <v>0.14277777777777692</v>
      </c>
      <c r="L32" s="40">
        <f>STDEV(I32:I34)</f>
        <v>5.1890197461493377E-2</v>
      </c>
      <c r="M32" s="40">
        <f>L32/SQRT(3)</f>
        <v>2.995881947269604E-2</v>
      </c>
    </row>
    <row r="33" spans="1:13" x14ac:dyDescent="0.2">
      <c r="A33" s="5" t="s">
        <v>45</v>
      </c>
      <c r="B33" s="5" t="s">
        <v>114</v>
      </c>
      <c r="C33">
        <v>27.28</v>
      </c>
      <c r="D33" s="38"/>
      <c r="E33" s="7">
        <f>D32-C33</f>
        <v>-5.000000000002558E-3</v>
      </c>
      <c r="F33" s="8">
        <f t="shared" si="4"/>
        <v>0.99654026282786601</v>
      </c>
      <c r="G33" s="8">
        <f t="shared" si="5"/>
        <v>0.89917053563818539</v>
      </c>
      <c r="H33" s="7">
        <f>F33/G33</f>
        <v>1.1082883872752487</v>
      </c>
      <c r="I33" s="7">
        <f t="shared" si="7"/>
        <v>0.14833333333333151</v>
      </c>
      <c r="J33" s="40"/>
      <c r="K33" s="40"/>
      <c r="L33" s="40"/>
      <c r="M33" s="40"/>
    </row>
    <row r="34" spans="1:13" x14ac:dyDescent="0.2">
      <c r="A34" s="6" t="s">
        <v>45</v>
      </c>
      <c r="B34" s="6" t="s">
        <v>115</v>
      </c>
      <c r="C34">
        <v>27.23</v>
      </c>
      <c r="D34" s="38"/>
      <c r="E34" s="9">
        <f>D32-C34</f>
        <v>4.4999999999998153E-2</v>
      </c>
      <c r="F34" s="10">
        <f t="shared" si="4"/>
        <v>1.0316831793013577</v>
      </c>
      <c r="G34" s="10">
        <f t="shared" si="5"/>
        <v>0.97041023149354089</v>
      </c>
      <c r="H34" s="9">
        <f t="shared" ref="H34:H37" si="8">F34/G34</f>
        <v>1.0631412837780088</v>
      </c>
      <c r="I34" s="9">
        <f t="shared" si="7"/>
        <v>8.8333333333331168E-2</v>
      </c>
      <c r="J34" s="40"/>
      <c r="K34" s="40"/>
      <c r="L34" s="40"/>
      <c r="M34" s="40"/>
    </row>
    <row r="35" spans="1:13" x14ac:dyDescent="0.2">
      <c r="A35" t="s">
        <v>45</v>
      </c>
      <c r="B35" t="s">
        <v>116</v>
      </c>
      <c r="C35">
        <v>26.18</v>
      </c>
      <c r="D35" s="38"/>
      <c r="E35" s="3">
        <f>D32-C35</f>
        <v>1.0949999999999989</v>
      </c>
      <c r="F35" s="4">
        <f t="shared" si="4"/>
        <v>2.1361308160957013</v>
      </c>
      <c r="G35" s="4">
        <f t="shared" si="5"/>
        <v>0.68618365522189007</v>
      </c>
      <c r="H35" s="3">
        <f t="shared" si="8"/>
        <v>3.1130598926973048</v>
      </c>
      <c r="I35" s="3">
        <f t="shared" si="7"/>
        <v>1.6383333333333321</v>
      </c>
      <c r="J35" s="40">
        <f>GEOMEAN(H35,H36,H37)</f>
        <v>2.4368205273503807</v>
      </c>
      <c r="K35" s="40">
        <f>AVERAGE(H35:H37)</f>
        <v>2.5846423618738039</v>
      </c>
      <c r="L35" s="40">
        <f>STDEV(I35:I37)</f>
        <v>0.63814836310479661</v>
      </c>
      <c r="M35" s="40">
        <f>L35/SQRT(3)</f>
        <v>0.36843512922147337</v>
      </c>
    </row>
    <row r="36" spans="1:13" x14ac:dyDescent="0.2">
      <c r="A36" s="5" t="s">
        <v>45</v>
      </c>
      <c r="B36" s="5" t="s">
        <v>117</v>
      </c>
      <c r="C36">
        <v>26.03</v>
      </c>
      <c r="D36" s="38"/>
      <c r="E36" s="7">
        <f>D32-C36</f>
        <v>1.2449999999999974</v>
      </c>
      <c r="F36" s="8">
        <f>2^E36</f>
        <v>2.3701855418831599</v>
      </c>
      <c r="G36" s="8">
        <f t="shared" si="5"/>
        <v>0.74569970022518839</v>
      </c>
      <c r="H36" s="7">
        <f t="shared" si="8"/>
        <v>3.1784718984966802</v>
      </c>
      <c r="I36" s="7">
        <f t="shared" si="7"/>
        <v>1.668333333333331</v>
      </c>
      <c r="J36" s="40"/>
      <c r="K36" s="40"/>
      <c r="L36" s="40"/>
      <c r="M36" s="40"/>
    </row>
    <row r="37" spans="1:13" ht="17" thickBot="1" x14ac:dyDescent="0.25">
      <c r="A37" s="11" t="s">
        <v>45</v>
      </c>
      <c r="B37" s="11" t="s">
        <v>118</v>
      </c>
      <c r="C37" s="14">
        <v>26.93</v>
      </c>
      <c r="D37" s="39"/>
      <c r="E37" s="12">
        <f>D32-C37</f>
        <v>0.34499999999999886</v>
      </c>
      <c r="F37" s="13">
        <f t="shared" ref="F37" si="9">2^E37</f>
        <v>1.2701509825387887</v>
      </c>
      <c r="G37" s="13">
        <f t="shared" si="5"/>
        <v>0.86854148627173533</v>
      </c>
      <c r="H37" s="12">
        <f t="shared" si="8"/>
        <v>1.4623952944274261</v>
      </c>
      <c r="I37" s="12">
        <f t="shared" si="7"/>
        <v>0.54833333333333378</v>
      </c>
      <c r="J37" s="41"/>
      <c r="K37" s="41"/>
      <c r="L37" s="41"/>
      <c r="M37" s="41"/>
    </row>
    <row r="38" spans="1:13" x14ac:dyDescent="0.2">
      <c r="A38" t="s">
        <v>11</v>
      </c>
      <c r="B38" t="s">
        <v>119</v>
      </c>
      <c r="C38">
        <v>20.78</v>
      </c>
      <c r="D38" s="38">
        <f>AVERAGE(C38:C40)</f>
        <v>20.863333333333333</v>
      </c>
      <c r="E38" s="3">
        <f>D38-C38</f>
        <v>8.3333333333332149E-2</v>
      </c>
      <c r="F38" s="4">
        <f>2^E38</f>
        <v>1.0594630943592944</v>
      </c>
    </row>
    <row r="39" spans="1:13" x14ac:dyDescent="0.2">
      <c r="A39" s="5" t="s">
        <v>11</v>
      </c>
      <c r="B39" s="5" t="s">
        <v>120</v>
      </c>
      <c r="C39">
        <v>21.01</v>
      </c>
      <c r="D39" s="38"/>
      <c r="E39" s="7">
        <f>D38-C39</f>
        <v>-0.14666666666666828</v>
      </c>
      <c r="F39" s="8">
        <f t="shared" ref="F39:F53" si="10">2^E39</f>
        <v>0.90333520079118113</v>
      </c>
    </row>
    <row r="40" spans="1:13" x14ac:dyDescent="0.2">
      <c r="A40" s="6" t="s">
        <v>11</v>
      </c>
      <c r="B40" s="6" t="s">
        <v>121</v>
      </c>
      <c r="C40">
        <v>20.8</v>
      </c>
      <c r="D40" s="38"/>
      <c r="E40" s="9">
        <f>D38-C40</f>
        <v>6.3333333333332575E-2</v>
      </c>
      <c r="F40" s="10">
        <f t="shared" si="10"/>
        <v>1.0448771528608702</v>
      </c>
    </row>
    <row r="41" spans="1:13" x14ac:dyDescent="0.2">
      <c r="A41" t="s">
        <v>11</v>
      </c>
      <c r="B41" t="s">
        <v>122</v>
      </c>
      <c r="C41">
        <v>20.61</v>
      </c>
      <c r="D41" s="38"/>
      <c r="E41" s="3">
        <f>D38-C41</f>
        <v>0.25333333333333385</v>
      </c>
      <c r="F41" s="4">
        <f t="shared" si="10"/>
        <v>1.1919579435235863</v>
      </c>
    </row>
    <row r="42" spans="1:13" x14ac:dyDescent="0.2">
      <c r="A42" s="5" t="s">
        <v>11</v>
      </c>
      <c r="B42" s="5" t="s">
        <v>123</v>
      </c>
      <c r="C42">
        <v>20.64</v>
      </c>
      <c r="D42" s="38"/>
      <c r="E42" s="7">
        <f>D38-C42</f>
        <v>0.22333333333333272</v>
      </c>
      <c r="F42" s="8">
        <f t="shared" si="10"/>
        <v>1.1674278037569712</v>
      </c>
    </row>
    <row r="43" spans="1:13" x14ac:dyDescent="0.2">
      <c r="A43" s="6" t="s">
        <v>11</v>
      </c>
      <c r="B43" s="6" t="s">
        <v>124</v>
      </c>
      <c r="C43">
        <v>20.64</v>
      </c>
      <c r="D43" s="38"/>
      <c r="E43" s="9">
        <f>D38-C43</f>
        <v>0.22333333333333272</v>
      </c>
      <c r="F43" s="10">
        <f t="shared" si="10"/>
        <v>1.1674278037569712</v>
      </c>
    </row>
    <row r="44" spans="1:13" x14ac:dyDescent="0.2">
      <c r="A44" t="s">
        <v>12</v>
      </c>
      <c r="B44" t="s">
        <v>119</v>
      </c>
      <c r="C44">
        <v>22.35</v>
      </c>
      <c r="D44" s="38">
        <f>AVERAGE(C44:C46)</f>
        <v>22.366666666666664</v>
      </c>
      <c r="E44" s="3">
        <f>D44-C44</f>
        <v>1.6666666666662167E-2</v>
      </c>
      <c r="F44" s="4">
        <f t="shared" si="10"/>
        <v>1.0116194403019194</v>
      </c>
    </row>
    <row r="45" spans="1:13" x14ac:dyDescent="0.2">
      <c r="A45" s="5" t="s">
        <v>12</v>
      </c>
      <c r="B45" s="5" t="s">
        <v>120</v>
      </c>
      <c r="C45">
        <v>22.39</v>
      </c>
      <c r="D45" s="38"/>
      <c r="E45" s="7">
        <f>D44-C45</f>
        <v>-2.3333333333336981E-2</v>
      </c>
      <c r="F45" s="8">
        <f t="shared" si="10"/>
        <v>0.98395665350810968</v>
      </c>
    </row>
    <row r="46" spans="1:13" x14ac:dyDescent="0.2">
      <c r="A46" s="6" t="s">
        <v>12</v>
      </c>
      <c r="B46" s="6" t="s">
        <v>121</v>
      </c>
      <c r="C46">
        <v>22.36</v>
      </c>
      <c r="D46" s="38"/>
      <c r="E46" s="9">
        <f>D44-C46</f>
        <v>6.6666666666641561E-3</v>
      </c>
      <c r="F46" s="10">
        <f t="shared" si="10"/>
        <v>1.004631674402052</v>
      </c>
    </row>
    <row r="47" spans="1:13" x14ac:dyDescent="0.2">
      <c r="A47" t="s">
        <v>12</v>
      </c>
      <c r="B47" t="s">
        <v>122</v>
      </c>
      <c r="C47">
        <v>23.09</v>
      </c>
      <c r="D47" s="38"/>
      <c r="E47" s="3">
        <f>D44-C47</f>
        <v>-0.72333333333333627</v>
      </c>
      <c r="F47" s="4">
        <f t="shared" si="10"/>
        <v>0.60569636847003461</v>
      </c>
    </row>
    <row r="48" spans="1:13" x14ac:dyDescent="0.2">
      <c r="A48" s="5" t="s">
        <v>12</v>
      </c>
      <c r="B48" s="5" t="s">
        <v>123</v>
      </c>
      <c r="C48">
        <v>22.53</v>
      </c>
      <c r="D48" s="38"/>
      <c r="E48" s="7">
        <f>D44-C48</f>
        <v>-0.16333333333333755</v>
      </c>
      <c r="F48" s="8">
        <f t="shared" si="10"/>
        <v>0.89295951106037963</v>
      </c>
    </row>
    <row r="49" spans="1:13" x14ac:dyDescent="0.2">
      <c r="A49" s="6" t="s">
        <v>12</v>
      </c>
      <c r="B49" s="6" t="s">
        <v>124</v>
      </c>
      <c r="C49">
        <v>22.55</v>
      </c>
      <c r="D49" s="38"/>
      <c r="E49" s="9">
        <f>D44-C49</f>
        <v>-0.18333333333333712</v>
      </c>
      <c r="F49" s="10">
        <f t="shared" si="10"/>
        <v>0.88066587359614601</v>
      </c>
    </row>
    <row r="50" spans="1:13" x14ac:dyDescent="0.2">
      <c r="A50" t="s">
        <v>45</v>
      </c>
      <c r="B50" t="s">
        <v>119</v>
      </c>
      <c r="C50">
        <v>27.07</v>
      </c>
      <c r="D50" s="38">
        <f>AVERAGE(C50:C51)</f>
        <v>27.115000000000002</v>
      </c>
      <c r="E50" s="3">
        <f>D50-C50</f>
        <v>4.5000000000001705E-2</v>
      </c>
      <c r="F50" s="4">
        <f t="shared" si="10"/>
        <v>1.0316831793013601</v>
      </c>
      <c r="G50" s="4">
        <f t="shared" ref="G50:G55" si="11">GEOMEAN(F38,F44)</f>
        <v>1.0352649238413756</v>
      </c>
      <c r="H50" s="3">
        <f t="shared" ref="H50" si="12">F50/G50</f>
        <v>0.99654026282787078</v>
      </c>
      <c r="I50" s="3">
        <f t="shared" ref="I50:I55" si="13">ABS(LOG(H50,2))</f>
        <v>4.9999999999957327E-3</v>
      </c>
      <c r="J50" s="40">
        <f>GEOMEAN(H50,H51,H52)</f>
        <v>1.1159971426302262</v>
      </c>
      <c r="K50" s="40">
        <f>AVERAGE(I50:I52)</f>
        <v>0.16166666666666771</v>
      </c>
      <c r="L50" s="40">
        <f>STDEV(I50:I52)</f>
        <v>0.24167816064620792</v>
      </c>
      <c r="M50" s="40">
        <f>L50/SQRT(3)</f>
        <v>0.13953295110634178</v>
      </c>
    </row>
    <row r="51" spans="1:13" x14ac:dyDescent="0.2">
      <c r="A51" s="5" t="s">
        <v>45</v>
      </c>
      <c r="B51" s="5" t="s">
        <v>120</v>
      </c>
      <c r="C51">
        <v>27.16</v>
      </c>
      <c r="D51" s="38"/>
      <c r="E51" s="7">
        <f>D50-C51</f>
        <v>-4.4999999999998153E-2</v>
      </c>
      <c r="F51" s="8">
        <f t="shared" si="10"/>
        <v>0.96928981693506611</v>
      </c>
      <c r="G51" s="8">
        <f t="shared" si="11"/>
        <v>0.94278453591823774</v>
      </c>
      <c r="H51" s="7">
        <f>F51/G51</f>
        <v>1.0281138266560697</v>
      </c>
      <c r="I51" s="7">
        <f t="shared" si="13"/>
        <v>4.0000000000004414E-2</v>
      </c>
      <c r="J51" s="40"/>
      <c r="K51" s="40"/>
      <c r="L51" s="40"/>
      <c r="M51" s="40"/>
    </row>
    <row r="52" spans="1:13" x14ac:dyDescent="0.2">
      <c r="A52" s="6" t="s">
        <v>45</v>
      </c>
      <c r="B52" s="6" t="s">
        <v>121</v>
      </c>
      <c r="C52">
        <v>26.64</v>
      </c>
      <c r="D52" s="38"/>
      <c r="E52" s="9">
        <f>D50-C52</f>
        <v>0.47500000000000142</v>
      </c>
      <c r="F52" s="10">
        <f t="shared" si="10"/>
        <v>1.3899182198423383</v>
      </c>
      <c r="G52" s="10">
        <f t="shared" si="11"/>
        <v>1.0245568230328004</v>
      </c>
      <c r="H52" s="9">
        <f t="shared" ref="H52:H55" si="14">F52/G52</f>
        <v>1.3566043274476747</v>
      </c>
      <c r="I52" s="9">
        <f t="shared" si="13"/>
        <v>0.44000000000000294</v>
      </c>
      <c r="J52" s="40"/>
      <c r="K52" s="40"/>
      <c r="L52" s="40"/>
      <c r="M52" s="40"/>
    </row>
    <row r="53" spans="1:13" x14ac:dyDescent="0.2">
      <c r="A53" t="s">
        <v>45</v>
      </c>
      <c r="B53" t="s">
        <v>122</v>
      </c>
      <c r="C53">
        <v>25.99</v>
      </c>
      <c r="D53" s="38"/>
      <c r="E53" s="3">
        <f>D50-C53</f>
        <v>1.1250000000000036</v>
      </c>
      <c r="F53" s="4">
        <f t="shared" si="10"/>
        <v>2.1810154653305207</v>
      </c>
      <c r="G53" s="4">
        <f t="shared" si="11"/>
        <v>0.84968499913864959</v>
      </c>
      <c r="H53" s="3">
        <f t="shared" si="14"/>
        <v>2.5668517951258165</v>
      </c>
      <c r="I53" s="3">
        <f t="shared" si="13"/>
        <v>1.3600000000000045</v>
      </c>
      <c r="J53" s="40">
        <f>GEOMEAN(H53,H54,H55)</f>
        <v>2.7510836362794957</v>
      </c>
      <c r="K53" s="40">
        <f>AVERAGE(H53:H55)</f>
        <v>2.8259636253052172</v>
      </c>
      <c r="L53" s="40">
        <f>STDEV(I53:I55)</f>
        <v>0.40438224491191382</v>
      </c>
      <c r="M53" s="40">
        <f>L53/SQRT(3)</f>
        <v>0.23347019795539864</v>
      </c>
    </row>
    <row r="54" spans="1:13" x14ac:dyDescent="0.2">
      <c r="A54" s="5" t="s">
        <v>45</v>
      </c>
      <c r="B54" s="5" t="s">
        <v>123</v>
      </c>
      <c r="C54">
        <v>25.97</v>
      </c>
      <c r="D54" s="38"/>
      <c r="E54" s="7">
        <f>D50-C54</f>
        <v>1.1450000000000031</v>
      </c>
      <c r="F54" s="8">
        <f>2^E54</f>
        <v>2.2114613066405426</v>
      </c>
      <c r="G54" s="8">
        <f t="shared" si="11"/>
        <v>1.0210121257071916</v>
      </c>
      <c r="H54" s="7">
        <f t="shared" si="14"/>
        <v>2.1659500910518581</v>
      </c>
      <c r="I54" s="7">
        <f t="shared" si="13"/>
        <v>1.1150000000000058</v>
      </c>
      <c r="J54" s="40"/>
      <c r="K54" s="40"/>
      <c r="L54" s="40"/>
      <c r="M54" s="40"/>
    </row>
    <row r="55" spans="1:13" ht="17" thickBot="1" x14ac:dyDescent="0.25">
      <c r="A55" s="11" t="s">
        <v>45</v>
      </c>
      <c r="B55" s="11" t="s">
        <v>124</v>
      </c>
      <c r="C55" s="14">
        <v>25.19</v>
      </c>
      <c r="D55" s="39"/>
      <c r="E55" s="12">
        <f>D50-C55</f>
        <v>1.9250000000000007</v>
      </c>
      <c r="F55" s="13">
        <f t="shared" ref="F55" si="15">2^E55</f>
        <v>3.7973684838020785</v>
      </c>
      <c r="G55" s="13">
        <f t="shared" si="11"/>
        <v>1.0139594797900275</v>
      </c>
      <c r="H55" s="12">
        <f t="shared" si="14"/>
        <v>3.7450889897379764</v>
      </c>
      <c r="I55" s="12">
        <f t="shared" si="13"/>
        <v>1.9050000000000031</v>
      </c>
      <c r="J55" s="41"/>
      <c r="K55" s="41"/>
      <c r="L55" s="41"/>
      <c r="M55" s="41"/>
    </row>
  </sheetData>
  <mergeCells count="33">
    <mergeCell ref="M50:M52"/>
    <mergeCell ref="J53:J55"/>
    <mergeCell ref="K53:K55"/>
    <mergeCell ref="L53:L55"/>
    <mergeCell ref="M53:M55"/>
    <mergeCell ref="L50:L52"/>
    <mergeCell ref="D38:D43"/>
    <mergeCell ref="D44:D49"/>
    <mergeCell ref="D50:D55"/>
    <mergeCell ref="J50:J52"/>
    <mergeCell ref="K50:K52"/>
    <mergeCell ref="D26:D31"/>
    <mergeCell ref="D32:D37"/>
    <mergeCell ref="J32:J34"/>
    <mergeCell ref="K32:K34"/>
    <mergeCell ref="L32:L34"/>
    <mergeCell ref="M32:M34"/>
    <mergeCell ref="J35:J37"/>
    <mergeCell ref="K35:K37"/>
    <mergeCell ref="L35:L37"/>
    <mergeCell ref="M35:M37"/>
    <mergeCell ref="M14:M16"/>
    <mergeCell ref="J17:J19"/>
    <mergeCell ref="K17:K19"/>
    <mergeCell ref="L17:L19"/>
    <mergeCell ref="M17:M19"/>
    <mergeCell ref="K14:K16"/>
    <mergeCell ref="L14:L16"/>
    <mergeCell ref="D20:D25"/>
    <mergeCell ref="D2:D7"/>
    <mergeCell ref="D8:D13"/>
    <mergeCell ref="D14:D19"/>
    <mergeCell ref="J14:J16"/>
  </mergeCells>
  <pageMargins left="0.7" right="0.7" top="0.75" bottom="0.75" header="0.3" footer="0.3"/>
  <pageSetup scale="54" orientation="landscape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BF6B9-345B-2C48-8094-199C689EB01B}">
  <sheetPr>
    <pageSetUpPr fitToPage="1"/>
  </sheetPr>
  <dimension ref="A1:M55"/>
  <sheetViews>
    <sheetView zoomScale="130" zoomScaleNormal="130" workbookViewId="0">
      <pane ySplit="1" topLeftCell="A2" activePane="bottomLeft" state="frozen"/>
      <selection pane="bottomLeft" activeCell="G55" sqref="G55"/>
    </sheetView>
  </sheetViews>
  <sheetFormatPr baseColWidth="10" defaultRowHeight="16" x14ac:dyDescent="0.2"/>
  <cols>
    <col min="2" max="2" width="24.140625" bestFit="1" customWidth="1"/>
    <col min="4" max="4" width="12.7109375" customWidth="1"/>
    <col min="5" max="5" width="12.28515625" customWidth="1"/>
    <col min="6" max="6" width="9.7109375" customWidth="1"/>
    <col min="7" max="7" width="16.7109375" customWidth="1"/>
    <col min="12" max="12" width="12.28515625" customWidth="1"/>
  </cols>
  <sheetData>
    <row r="1" spans="1:13" s="1" customFormat="1" ht="11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13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x14ac:dyDescent="0.2">
      <c r="A2" t="s">
        <v>11</v>
      </c>
      <c r="B2" t="s">
        <v>107</v>
      </c>
      <c r="C2">
        <v>17.86</v>
      </c>
      <c r="D2" s="38">
        <f>AVERAGE(C2:C4)</f>
        <v>17.873333333333331</v>
      </c>
      <c r="E2" s="3">
        <f>D2-C2</f>
        <v>1.3333333333331865E-2</v>
      </c>
      <c r="F2" s="4">
        <f>2^E2</f>
        <v>1.0092848012118731</v>
      </c>
    </row>
    <row r="3" spans="1:13" x14ac:dyDescent="0.2">
      <c r="A3" s="5" t="s">
        <v>11</v>
      </c>
      <c r="B3" s="5" t="s">
        <v>108</v>
      </c>
      <c r="C3">
        <v>17.86</v>
      </c>
      <c r="D3" s="38"/>
      <c r="E3" s="7">
        <f>D2-C3</f>
        <v>1.3333333333331865E-2</v>
      </c>
      <c r="F3" s="8">
        <f t="shared" ref="F3:F19" si="0">2^E3</f>
        <v>1.0092848012118731</v>
      </c>
    </row>
    <row r="4" spans="1:13" x14ac:dyDescent="0.2">
      <c r="A4" s="6" t="s">
        <v>11</v>
      </c>
      <c r="B4" s="6" t="s">
        <v>109</v>
      </c>
      <c r="C4">
        <v>17.899999999999999</v>
      </c>
      <c r="D4" s="38"/>
      <c r="E4" s="9">
        <f>D2-C4</f>
        <v>-2.6666666666667282E-2</v>
      </c>
      <c r="F4" s="10">
        <f t="shared" si="0"/>
        <v>0.981685855246754</v>
      </c>
    </row>
    <row r="5" spans="1:13" x14ac:dyDescent="0.2">
      <c r="A5" t="s">
        <v>11</v>
      </c>
      <c r="B5" t="s">
        <v>110</v>
      </c>
      <c r="C5">
        <v>20.14</v>
      </c>
      <c r="D5" s="38"/>
      <c r="E5" s="3">
        <f>D2-C5</f>
        <v>-2.2666666666666693</v>
      </c>
      <c r="F5" s="4">
        <f t="shared" si="0"/>
        <v>0.20780947403569655</v>
      </c>
    </row>
    <row r="6" spans="1:13" x14ac:dyDescent="0.2">
      <c r="A6" s="5" t="s">
        <v>11</v>
      </c>
      <c r="B6" s="5" t="s">
        <v>111</v>
      </c>
      <c r="C6">
        <v>20.16</v>
      </c>
      <c r="D6" s="38"/>
      <c r="E6" s="7">
        <f>D2-C6</f>
        <v>-2.2866666666666688</v>
      </c>
      <c r="F6" s="8">
        <f t="shared" si="0"/>
        <v>0.20494849959756761</v>
      </c>
    </row>
    <row r="7" spans="1:13" x14ac:dyDescent="0.2">
      <c r="A7" s="6" t="s">
        <v>11</v>
      </c>
      <c r="B7" s="6" t="s">
        <v>112</v>
      </c>
      <c r="C7">
        <v>20.239999999999998</v>
      </c>
      <c r="D7" s="38"/>
      <c r="E7" s="9">
        <f>D2-C7</f>
        <v>-2.3666666666666671</v>
      </c>
      <c r="F7" s="10">
        <f t="shared" si="0"/>
        <v>0.19389309522921677</v>
      </c>
    </row>
    <row r="8" spans="1:13" x14ac:dyDescent="0.2">
      <c r="A8" t="s">
        <v>12</v>
      </c>
      <c r="B8" t="s">
        <v>107</v>
      </c>
      <c r="C8">
        <v>19.440000000000001</v>
      </c>
      <c r="D8" s="38">
        <f>AVERAGE(C8:C10)</f>
        <v>19.456666666666667</v>
      </c>
      <c r="E8" s="3">
        <f>D8-C8</f>
        <v>1.6666666666665719E-2</v>
      </c>
      <c r="F8" s="4">
        <f t="shared" si="0"/>
        <v>1.0116194403019219</v>
      </c>
    </row>
    <row r="9" spans="1:13" x14ac:dyDescent="0.2">
      <c r="A9" s="5" t="s">
        <v>12</v>
      </c>
      <c r="B9" s="5" t="s">
        <v>108</v>
      </c>
      <c r="C9">
        <v>19.350000000000001</v>
      </c>
      <c r="D9" s="38"/>
      <c r="E9" s="7">
        <f>D8-C9</f>
        <v>0.10666666666666558</v>
      </c>
      <c r="F9" s="8">
        <f t="shared" si="0"/>
        <v>1.0767375682475222</v>
      </c>
    </row>
    <row r="10" spans="1:13" x14ac:dyDescent="0.2">
      <c r="A10" s="6" t="s">
        <v>12</v>
      </c>
      <c r="B10" s="6" t="s">
        <v>109</v>
      </c>
      <c r="C10">
        <v>19.579999999999998</v>
      </c>
      <c r="D10" s="38"/>
      <c r="E10" s="9">
        <f>D8-C10</f>
        <v>-0.1233333333333313</v>
      </c>
      <c r="F10" s="10">
        <f t="shared" si="0"/>
        <v>0.91806401996522113</v>
      </c>
    </row>
    <row r="11" spans="1:13" x14ac:dyDescent="0.2">
      <c r="A11" t="s">
        <v>12</v>
      </c>
      <c r="B11" t="s">
        <v>110</v>
      </c>
      <c r="C11">
        <v>21.97</v>
      </c>
      <c r="D11" s="38"/>
      <c r="E11" s="3">
        <f>D8-C11</f>
        <v>-2.5133333333333319</v>
      </c>
      <c r="F11" s="4">
        <f t="shared" si="0"/>
        <v>0.1751504581109086</v>
      </c>
    </row>
    <row r="12" spans="1:13" x14ac:dyDescent="0.2">
      <c r="A12" s="5" t="s">
        <v>12</v>
      </c>
      <c r="B12" s="5" t="s">
        <v>111</v>
      </c>
      <c r="C12">
        <v>21.96</v>
      </c>
      <c r="D12" s="38"/>
      <c r="E12" s="7">
        <f>D8-C12</f>
        <v>-2.5033333333333339</v>
      </c>
      <c r="F12" s="8">
        <f t="shared" si="0"/>
        <v>0.17636872588975602</v>
      </c>
    </row>
    <row r="13" spans="1:13" x14ac:dyDescent="0.2">
      <c r="A13" s="6" t="s">
        <v>12</v>
      </c>
      <c r="B13" s="6" t="s">
        <v>112</v>
      </c>
      <c r="C13">
        <v>22.66</v>
      </c>
      <c r="D13" s="38"/>
      <c r="E13" s="9">
        <f>D8-C13</f>
        <v>-3.2033333333333331</v>
      </c>
      <c r="F13" s="10">
        <f t="shared" si="0"/>
        <v>0.10856768578396708</v>
      </c>
    </row>
    <row r="14" spans="1:13" x14ac:dyDescent="0.2">
      <c r="A14" t="s">
        <v>46</v>
      </c>
      <c r="B14" t="s">
        <v>107</v>
      </c>
      <c r="C14">
        <v>23.77</v>
      </c>
      <c r="D14" s="38">
        <f>AVERAGE(C14:C15)</f>
        <v>23.79</v>
      </c>
      <c r="E14" s="3">
        <f>D14-C14</f>
        <v>1.9999999999999574E-2</v>
      </c>
      <c r="F14" s="4">
        <f t="shared" si="0"/>
        <v>1.0139594797900289</v>
      </c>
      <c r="G14" s="4">
        <f t="shared" ref="G14:G19" si="1">GEOMEAN(F2,F8)</f>
        <v>1.0104514464867629</v>
      </c>
      <c r="H14" s="3">
        <f t="shared" ref="H14:H19" si="2">F14/G14</f>
        <v>1.0034717485095035</v>
      </c>
      <c r="I14" s="3">
        <f t="shared" ref="I14:I19" si="3">ABS(LOG(H14,2))</f>
        <v>5.0000000000010132E-3</v>
      </c>
      <c r="J14" s="40">
        <f>GEOMEAN(H14,H15,H16)</f>
        <v>1.0139594797900293</v>
      </c>
      <c r="K14" s="40">
        <f>AVERAGE(I14:I16)</f>
        <v>7.3333333333332501E-2</v>
      </c>
      <c r="L14" s="40">
        <f>STDEV(I14:I16)</f>
        <v>6.5255906501504743E-2</v>
      </c>
      <c r="M14" s="40">
        <f>L14/SQRT(3)</f>
        <v>3.7675515184856817E-2</v>
      </c>
    </row>
    <row r="15" spans="1:13" x14ac:dyDescent="0.2">
      <c r="A15" s="5" t="s">
        <v>46</v>
      </c>
      <c r="B15" s="5" t="s">
        <v>108</v>
      </c>
      <c r="C15">
        <v>23.81</v>
      </c>
      <c r="D15" s="38"/>
      <c r="E15" s="7">
        <f>D14-C15</f>
        <v>-1.9999999999999574E-2</v>
      </c>
      <c r="F15" s="8">
        <f t="shared" si="0"/>
        <v>0.98623270449335942</v>
      </c>
      <c r="G15" s="8">
        <f t="shared" si="1"/>
        <v>1.0424657608411205</v>
      </c>
      <c r="H15" s="7">
        <f>F15/G15</f>
        <v>0.94605764672559689</v>
      </c>
      <c r="I15" s="7">
        <f t="shared" si="3"/>
        <v>7.9999999999998503E-2</v>
      </c>
      <c r="J15" s="40"/>
      <c r="K15" s="40"/>
      <c r="L15" s="40"/>
      <c r="M15" s="40"/>
    </row>
    <row r="16" spans="1:13" x14ac:dyDescent="0.2">
      <c r="A16" s="6" t="s">
        <v>46</v>
      </c>
      <c r="B16" s="6" t="s">
        <v>109</v>
      </c>
      <c r="C16">
        <v>23.73</v>
      </c>
      <c r="D16" s="38"/>
      <c r="E16" s="9">
        <f>D14-C16</f>
        <v>5.9999999999998721E-2</v>
      </c>
      <c r="F16" s="10">
        <f t="shared" si="0"/>
        <v>1.0424657608411205</v>
      </c>
      <c r="G16" s="10">
        <f t="shared" si="1"/>
        <v>0.94934212095051973</v>
      </c>
      <c r="H16" s="9">
        <f t="shared" si="2"/>
        <v>1.0980928137870483</v>
      </c>
      <c r="I16" s="9">
        <f t="shared" si="3"/>
        <v>0.13499999999999798</v>
      </c>
      <c r="J16" s="40"/>
      <c r="K16" s="40"/>
      <c r="L16" s="40"/>
      <c r="M16" s="40"/>
    </row>
    <row r="17" spans="1:13" x14ac:dyDescent="0.2">
      <c r="A17" t="s">
        <v>46</v>
      </c>
      <c r="B17" t="s">
        <v>110</v>
      </c>
      <c r="C17">
        <v>27.78</v>
      </c>
      <c r="D17" s="38"/>
      <c r="E17" s="3">
        <f>D14-C17</f>
        <v>-3.990000000000002</v>
      </c>
      <c r="F17" s="4">
        <f t="shared" si="0"/>
        <v>6.2934721878544833E-2</v>
      </c>
      <c r="G17" s="4">
        <f t="shared" si="1"/>
        <v>0.19078240112006981</v>
      </c>
      <c r="H17" s="3">
        <f t="shared" si="2"/>
        <v>0.32987697769322322</v>
      </c>
      <c r="I17" s="3">
        <f t="shared" si="3"/>
        <v>1.6000000000000016</v>
      </c>
      <c r="J17" s="40">
        <f>GEOMEAN(H17,H18,H19)</f>
        <v>0.34868591658760106</v>
      </c>
      <c r="K17" s="40">
        <f>AVERAGE(H17:H19)</f>
        <v>0.34999863758335126</v>
      </c>
      <c r="L17" s="40">
        <f>STDEV(I17:I19)</f>
        <v>0.15173990905493442</v>
      </c>
      <c r="M17" s="40">
        <f>L17/SQRT(3)</f>
        <v>8.7607077339675724E-2</v>
      </c>
    </row>
    <row r="18" spans="1:13" x14ac:dyDescent="0.2">
      <c r="A18" s="5" t="s">
        <v>46</v>
      </c>
      <c r="B18" s="5" t="s">
        <v>111</v>
      </c>
      <c r="C18">
        <v>27.8</v>
      </c>
      <c r="D18" s="38"/>
      <c r="E18" s="7">
        <f>D14-C18</f>
        <v>-4.0100000000000016</v>
      </c>
      <c r="F18" s="8">
        <f>2^E18</f>
        <v>6.2068280964814683E-2</v>
      </c>
      <c r="G18" s="8">
        <f t="shared" si="1"/>
        <v>0.19012234415512599</v>
      </c>
      <c r="H18" s="7">
        <f t="shared" si="2"/>
        <v>0.32646494677222937</v>
      </c>
      <c r="I18" s="7">
        <f t="shared" si="3"/>
        <v>1.6150000000000002</v>
      </c>
      <c r="J18" s="40"/>
      <c r="K18" s="40"/>
      <c r="L18" s="40"/>
      <c r="M18" s="40"/>
    </row>
    <row r="19" spans="1:13" ht="17" thickBot="1" x14ac:dyDescent="0.25">
      <c r="A19" s="11" t="s">
        <v>46</v>
      </c>
      <c r="B19" s="11" t="s">
        <v>112</v>
      </c>
      <c r="C19" s="14">
        <v>27.92</v>
      </c>
      <c r="D19" s="39"/>
      <c r="E19" s="12">
        <f>D14-C19</f>
        <v>-4.1300000000000026</v>
      </c>
      <c r="F19" s="13">
        <f t="shared" si="0"/>
        <v>5.7114465639337447E-2</v>
      </c>
      <c r="G19" s="13">
        <f t="shared" si="1"/>
        <v>0.14508798929796501</v>
      </c>
      <c r="H19" s="12">
        <f t="shared" si="2"/>
        <v>0.39365398828460108</v>
      </c>
      <c r="I19" s="12">
        <f t="shared" si="3"/>
        <v>1.3450000000000022</v>
      </c>
      <c r="J19" s="41"/>
      <c r="K19" s="41"/>
      <c r="L19" s="41"/>
      <c r="M19" s="41"/>
    </row>
    <row r="20" spans="1:13" x14ac:dyDescent="0.2">
      <c r="A20" t="s">
        <v>11</v>
      </c>
      <c r="B20" t="s">
        <v>113</v>
      </c>
      <c r="C20">
        <v>20.7</v>
      </c>
      <c r="D20" s="38">
        <f>AVERAGE(C20:C22)</f>
        <v>20.753333333333334</v>
      </c>
      <c r="E20" s="3">
        <f>D20-C20</f>
        <v>5.3333333333334565E-2</v>
      </c>
      <c r="F20" s="4">
        <f>2^E20</f>
        <v>1.0376596591597482</v>
      </c>
    </row>
    <row r="21" spans="1:13" x14ac:dyDescent="0.2">
      <c r="A21" s="5" t="s">
        <v>11</v>
      </c>
      <c r="B21" s="5" t="s">
        <v>114</v>
      </c>
      <c r="C21">
        <v>20.75</v>
      </c>
      <c r="D21" s="38"/>
      <c r="E21" s="7">
        <f>D20-C21</f>
        <v>3.3333333333338544E-3</v>
      </c>
      <c r="F21" s="8">
        <f t="shared" ref="F21:F35" si="4">2^E21</f>
        <v>1.0023131618421732</v>
      </c>
    </row>
    <row r="22" spans="1:13" x14ac:dyDescent="0.2">
      <c r="A22" s="6" t="s">
        <v>11</v>
      </c>
      <c r="B22" s="6" t="s">
        <v>115</v>
      </c>
      <c r="C22">
        <v>20.81</v>
      </c>
      <c r="D22" s="38"/>
      <c r="E22" s="9">
        <f>D20-C22</f>
        <v>-5.6666666666664867E-2</v>
      </c>
      <c r="F22" s="10">
        <f t="shared" si="4"/>
        <v>0.96148305248265442</v>
      </c>
    </row>
    <row r="23" spans="1:13" x14ac:dyDescent="0.2">
      <c r="A23" t="s">
        <v>11</v>
      </c>
      <c r="B23" t="s">
        <v>116</v>
      </c>
      <c r="C23">
        <v>20.74</v>
      </c>
      <c r="D23" s="38"/>
      <c r="E23" s="3">
        <f>D20-C23</f>
        <v>1.3333333333335418E-2</v>
      </c>
      <c r="F23" s="4">
        <f t="shared" si="4"/>
        <v>1.0092848012118756</v>
      </c>
    </row>
    <row r="24" spans="1:13" x14ac:dyDescent="0.2">
      <c r="A24" s="5" t="s">
        <v>11</v>
      </c>
      <c r="B24" s="5" t="s">
        <v>117</v>
      </c>
      <c r="C24">
        <v>20.59</v>
      </c>
      <c r="D24" s="38"/>
      <c r="E24" s="7">
        <f>D20-C24</f>
        <v>0.163333333333334</v>
      </c>
      <c r="F24" s="8">
        <f t="shared" si="4"/>
        <v>1.1198716040467596</v>
      </c>
    </row>
    <row r="25" spans="1:13" x14ac:dyDescent="0.2">
      <c r="A25" s="6" t="s">
        <v>11</v>
      </c>
      <c r="B25" s="6" t="s">
        <v>118</v>
      </c>
      <c r="C25">
        <v>20.92</v>
      </c>
      <c r="D25" s="38"/>
      <c r="E25" s="9">
        <f>D20-C25</f>
        <v>-0.16666666666666785</v>
      </c>
      <c r="F25" s="10">
        <f t="shared" si="4"/>
        <v>0.89089871814033861</v>
      </c>
    </row>
    <row r="26" spans="1:13" x14ac:dyDescent="0.2">
      <c r="A26" t="s">
        <v>12</v>
      </c>
      <c r="B26" t="s">
        <v>113</v>
      </c>
      <c r="C26">
        <v>21.9</v>
      </c>
      <c r="D26" s="38">
        <f>AVERAGE(C26:C28)</f>
        <v>22.24</v>
      </c>
      <c r="E26" s="3">
        <f>D26-C26</f>
        <v>0.33999999999999986</v>
      </c>
      <c r="F26" s="4">
        <f t="shared" si="4"/>
        <v>1.2657565939702797</v>
      </c>
    </row>
    <row r="27" spans="1:13" x14ac:dyDescent="0.2">
      <c r="A27" s="5" t="s">
        <v>12</v>
      </c>
      <c r="B27" s="5" t="s">
        <v>114</v>
      </c>
      <c r="C27">
        <v>22.55</v>
      </c>
      <c r="D27" s="38"/>
      <c r="E27" s="7">
        <f>D26-C27</f>
        <v>-0.31000000000000227</v>
      </c>
      <c r="F27" s="8">
        <f t="shared" si="4"/>
        <v>0.80664175922212511</v>
      </c>
    </row>
    <row r="28" spans="1:13" x14ac:dyDescent="0.2">
      <c r="A28" s="6" t="s">
        <v>12</v>
      </c>
      <c r="B28" s="6" t="s">
        <v>115</v>
      </c>
      <c r="C28">
        <v>22.27</v>
      </c>
      <c r="D28" s="38"/>
      <c r="E28" s="9">
        <f>D26-C28</f>
        <v>-3.0000000000001137E-2</v>
      </c>
      <c r="F28" s="10">
        <f t="shared" si="4"/>
        <v>0.97942029758692617</v>
      </c>
    </row>
    <row r="29" spans="1:13" x14ac:dyDescent="0.2">
      <c r="A29" t="s">
        <v>12</v>
      </c>
      <c r="B29" t="s">
        <v>116</v>
      </c>
      <c r="C29">
        <v>23.34</v>
      </c>
      <c r="D29" s="38"/>
      <c r="E29" s="3">
        <f>D26-C29</f>
        <v>-1.1000000000000014</v>
      </c>
      <c r="F29" s="4">
        <f t="shared" si="4"/>
        <v>0.46651649576840326</v>
      </c>
    </row>
    <row r="30" spans="1:13" x14ac:dyDescent="0.2">
      <c r="A30" s="5" t="s">
        <v>12</v>
      </c>
      <c r="B30" s="5" t="s">
        <v>117</v>
      </c>
      <c r="C30">
        <v>23.25</v>
      </c>
      <c r="D30" s="38"/>
      <c r="E30" s="7">
        <f>D26-C30</f>
        <v>-1.0100000000000016</v>
      </c>
      <c r="F30" s="8">
        <f t="shared" si="4"/>
        <v>0.49654624771851746</v>
      </c>
    </row>
    <row r="31" spans="1:13" x14ac:dyDescent="0.2">
      <c r="A31" s="6" t="s">
        <v>12</v>
      </c>
      <c r="B31" s="6" t="s">
        <v>118</v>
      </c>
      <c r="C31">
        <v>22.48</v>
      </c>
      <c r="D31" s="38"/>
      <c r="E31" s="9">
        <f>D26-C31</f>
        <v>-0.24000000000000199</v>
      </c>
      <c r="F31" s="10">
        <f t="shared" si="4"/>
        <v>0.84674531236252593</v>
      </c>
    </row>
    <row r="32" spans="1:13" x14ac:dyDescent="0.2">
      <c r="A32" t="s">
        <v>46</v>
      </c>
      <c r="B32" t="s">
        <v>113</v>
      </c>
      <c r="C32">
        <v>26.76</v>
      </c>
      <c r="D32" s="38">
        <f>AVERAGE(C32:C33)</f>
        <v>26.625</v>
      </c>
      <c r="E32" s="3">
        <f>D32-C32</f>
        <v>-0.13500000000000156</v>
      </c>
      <c r="F32" s="4">
        <f t="shared" si="4"/>
        <v>0.91066983359197751</v>
      </c>
      <c r="G32" s="4">
        <f t="shared" ref="G32:G37" si="5">GEOMEAN(F20,F26)</f>
        <v>1.1460473619700036</v>
      </c>
      <c r="H32" s="3">
        <f t="shared" ref="H32" si="6">F32/G32</f>
        <v>0.79461797462417016</v>
      </c>
      <c r="I32" s="3">
        <f t="shared" ref="I32:I37" si="7">ABS(LOG(H32,2))</f>
        <v>0.33166666666666877</v>
      </c>
      <c r="J32" s="40">
        <f>GEOMEAN(H32,H33,H34)</f>
        <v>1.0631412837780105</v>
      </c>
      <c r="K32" s="40">
        <f>AVERAGE(I32:I34)</f>
        <v>0.30944444444444597</v>
      </c>
      <c r="L32" s="40">
        <f>STDEV(I32:I34)</f>
        <v>2.1688023662158985E-2</v>
      </c>
      <c r="M32" s="40">
        <f>L32/SQRT(3)</f>
        <v>1.2521586299538463E-2</v>
      </c>
    </row>
    <row r="33" spans="1:13" x14ac:dyDescent="0.2">
      <c r="A33" s="5" t="s">
        <v>46</v>
      </c>
      <c r="B33" s="5" t="s">
        <v>114</v>
      </c>
      <c r="C33">
        <v>26.49</v>
      </c>
      <c r="D33" s="38"/>
      <c r="E33" s="7">
        <f>D32-C33</f>
        <v>0.13500000000000156</v>
      </c>
      <c r="F33" s="8">
        <f t="shared" si="4"/>
        <v>1.0980928137870509</v>
      </c>
      <c r="G33" s="8">
        <f t="shared" si="5"/>
        <v>0.89917053563818539</v>
      </c>
      <c r="H33" s="7">
        <f>F33/G33</f>
        <v>1.2212286438052384</v>
      </c>
      <c r="I33" s="7">
        <f t="shared" si="7"/>
        <v>0.28833333333333566</v>
      </c>
      <c r="J33" s="40"/>
      <c r="K33" s="40"/>
      <c r="L33" s="40"/>
      <c r="M33" s="40"/>
    </row>
    <row r="34" spans="1:13" x14ac:dyDescent="0.2">
      <c r="A34" s="6" t="s">
        <v>46</v>
      </c>
      <c r="B34" s="6" t="s">
        <v>115</v>
      </c>
      <c r="C34">
        <v>26.36</v>
      </c>
      <c r="D34" s="38"/>
      <c r="E34" s="9">
        <f>D32-C34</f>
        <v>0.26500000000000057</v>
      </c>
      <c r="F34" s="10">
        <f t="shared" si="4"/>
        <v>1.2016360495268512</v>
      </c>
      <c r="G34" s="10">
        <f t="shared" si="5"/>
        <v>0.97041023149354089</v>
      </c>
      <c r="H34" s="9">
        <f t="shared" ref="H34:H37" si="8">F34/G34</f>
        <v>1.2382763603774405</v>
      </c>
      <c r="I34" s="9">
        <f t="shared" si="7"/>
        <v>0.30833333333333346</v>
      </c>
      <c r="J34" s="40"/>
      <c r="K34" s="40"/>
      <c r="L34" s="40"/>
      <c r="M34" s="40"/>
    </row>
    <row r="35" spans="1:13" x14ac:dyDescent="0.2">
      <c r="A35" t="s">
        <v>46</v>
      </c>
      <c r="B35" t="s">
        <v>116</v>
      </c>
      <c r="C35">
        <v>28.51</v>
      </c>
      <c r="D35" s="38"/>
      <c r="E35" s="3">
        <f>D32-C35</f>
        <v>-1.8850000000000016</v>
      </c>
      <c r="F35" s="4">
        <f t="shared" si="4"/>
        <v>0.27074376138148087</v>
      </c>
      <c r="G35" s="4">
        <f t="shared" si="5"/>
        <v>0.68618365522189007</v>
      </c>
      <c r="H35" s="3">
        <f t="shared" si="8"/>
        <v>0.39456457366932024</v>
      </c>
      <c r="I35" s="3">
        <f t="shared" si="7"/>
        <v>1.3416666666666688</v>
      </c>
      <c r="J35" s="40">
        <f>GEOMEAN(H35,H36,H37)</f>
        <v>0.40472110827370394</v>
      </c>
      <c r="K35" s="40">
        <f>AVERAGE(H35:H37)</f>
        <v>0.40657533608648055</v>
      </c>
      <c r="L35" s="40">
        <f>STDEV(I35:I37)</f>
        <v>0.16802777548171216</v>
      </c>
      <c r="M35" s="40">
        <f>L35/SQRT(3)</f>
        <v>9.7010881405700522E-2</v>
      </c>
    </row>
    <row r="36" spans="1:13" x14ac:dyDescent="0.2">
      <c r="A36" s="5" t="s">
        <v>46</v>
      </c>
      <c r="B36" s="5" t="s">
        <v>117</v>
      </c>
      <c r="C36">
        <v>28.17</v>
      </c>
      <c r="D36" s="38"/>
      <c r="E36" s="7">
        <f>D32-C36</f>
        <v>-1.5450000000000017</v>
      </c>
      <c r="F36" s="8">
        <f>2^E36</f>
        <v>0.34269570124492543</v>
      </c>
      <c r="G36" s="8">
        <f t="shared" si="5"/>
        <v>0.74569970022518839</v>
      </c>
      <c r="H36" s="7">
        <f t="shared" si="8"/>
        <v>0.45956261098326479</v>
      </c>
      <c r="I36" s="7">
        <f t="shared" si="7"/>
        <v>1.1216666666666681</v>
      </c>
      <c r="J36" s="40"/>
      <c r="K36" s="40"/>
      <c r="L36" s="40"/>
      <c r="M36" s="40"/>
    </row>
    <row r="37" spans="1:13" ht="17" thickBot="1" x14ac:dyDescent="0.25">
      <c r="A37" s="11" t="s">
        <v>46</v>
      </c>
      <c r="B37" s="11" t="s">
        <v>118</v>
      </c>
      <c r="C37" s="14">
        <v>28.28</v>
      </c>
      <c r="D37" s="39"/>
      <c r="E37" s="12">
        <f>D32-C37</f>
        <v>-1.6550000000000011</v>
      </c>
      <c r="F37" s="13">
        <f t="shared" ref="F37" si="9">2^E37</f>
        <v>0.31753774563469717</v>
      </c>
      <c r="G37" s="13">
        <f t="shared" si="5"/>
        <v>0.86854148627173533</v>
      </c>
      <c r="H37" s="12">
        <f t="shared" si="8"/>
        <v>0.36559882360685653</v>
      </c>
      <c r="I37" s="12">
        <f t="shared" si="7"/>
        <v>1.4516666666666662</v>
      </c>
      <c r="J37" s="41"/>
      <c r="K37" s="41"/>
      <c r="L37" s="41"/>
      <c r="M37" s="41"/>
    </row>
    <row r="38" spans="1:13" x14ac:dyDescent="0.2">
      <c r="A38" t="s">
        <v>11</v>
      </c>
      <c r="B38" t="s">
        <v>119</v>
      </c>
      <c r="C38">
        <v>20.78</v>
      </c>
      <c r="D38" s="38">
        <f>AVERAGE(C38:C40)</f>
        <v>20.863333333333333</v>
      </c>
      <c r="E38" s="3">
        <f>D38-C38</f>
        <v>8.3333333333332149E-2</v>
      </c>
      <c r="F38" s="4">
        <f>2^E38</f>
        <v>1.0594630943592944</v>
      </c>
    </row>
    <row r="39" spans="1:13" x14ac:dyDescent="0.2">
      <c r="A39" s="5" t="s">
        <v>11</v>
      </c>
      <c r="B39" s="5" t="s">
        <v>120</v>
      </c>
      <c r="C39">
        <v>21.01</v>
      </c>
      <c r="D39" s="38"/>
      <c r="E39" s="7">
        <f>D38-C39</f>
        <v>-0.14666666666666828</v>
      </c>
      <c r="F39" s="8">
        <f t="shared" ref="F39:F53" si="10">2^E39</f>
        <v>0.90333520079118113</v>
      </c>
    </row>
    <row r="40" spans="1:13" x14ac:dyDescent="0.2">
      <c r="A40" s="6" t="s">
        <v>11</v>
      </c>
      <c r="B40" s="6" t="s">
        <v>121</v>
      </c>
      <c r="C40">
        <v>20.8</v>
      </c>
      <c r="D40" s="38"/>
      <c r="E40" s="9">
        <f>D38-C40</f>
        <v>6.3333333333332575E-2</v>
      </c>
      <c r="F40" s="10">
        <f t="shared" si="10"/>
        <v>1.0448771528608702</v>
      </c>
    </row>
    <row r="41" spans="1:13" x14ac:dyDescent="0.2">
      <c r="A41" t="s">
        <v>11</v>
      </c>
      <c r="B41" t="s">
        <v>122</v>
      </c>
      <c r="C41">
        <v>20.61</v>
      </c>
      <c r="D41" s="38"/>
      <c r="E41" s="3">
        <f>D38-C41</f>
        <v>0.25333333333333385</v>
      </c>
      <c r="F41" s="4">
        <f t="shared" si="10"/>
        <v>1.1919579435235863</v>
      </c>
    </row>
    <row r="42" spans="1:13" x14ac:dyDescent="0.2">
      <c r="A42" s="5" t="s">
        <v>11</v>
      </c>
      <c r="B42" s="5" t="s">
        <v>123</v>
      </c>
      <c r="C42">
        <v>20.64</v>
      </c>
      <c r="D42" s="38"/>
      <c r="E42" s="7">
        <f>D38-C42</f>
        <v>0.22333333333333272</v>
      </c>
      <c r="F42" s="8">
        <f t="shared" si="10"/>
        <v>1.1674278037569712</v>
      </c>
    </row>
    <row r="43" spans="1:13" x14ac:dyDescent="0.2">
      <c r="A43" s="6" t="s">
        <v>11</v>
      </c>
      <c r="B43" s="6" t="s">
        <v>124</v>
      </c>
      <c r="C43">
        <v>20.64</v>
      </c>
      <c r="D43" s="38"/>
      <c r="E43" s="9">
        <f>D38-C43</f>
        <v>0.22333333333333272</v>
      </c>
      <c r="F43" s="10">
        <f t="shared" si="10"/>
        <v>1.1674278037569712</v>
      </c>
    </row>
    <row r="44" spans="1:13" x14ac:dyDescent="0.2">
      <c r="A44" t="s">
        <v>12</v>
      </c>
      <c r="B44" t="s">
        <v>119</v>
      </c>
      <c r="C44">
        <v>22.35</v>
      </c>
      <c r="D44" s="38">
        <f>AVERAGE(C44:C46)</f>
        <v>22.366666666666664</v>
      </c>
      <c r="E44" s="3">
        <f>D44-C44</f>
        <v>1.6666666666662167E-2</v>
      </c>
      <c r="F44" s="4">
        <f t="shared" si="10"/>
        <v>1.0116194403019194</v>
      </c>
    </row>
    <row r="45" spans="1:13" x14ac:dyDescent="0.2">
      <c r="A45" s="5" t="s">
        <v>12</v>
      </c>
      <c r="B45" s="5" t="s">
        <v>120</v>
      </c>
      <c r="C45">
        <v>22.39</v>
      </c>
      <c r="D45" s="38"/>
      <c r="E45" s="7">
        <f>D44-C45</f>
        <v>-2.3333333333336981E-2</v>
      </c>
      <c r="F45" s="8">
        <f t="shared" si="10"/>
        <v>0.98395665350810968</v>
      </c>
    </row>
    <row r="46" spans="1:13" x14ac:dyDescent="0.2">
      <c r="A46" s="6" t="s">
        <v>12</v>
      </c>
      <c r="B46" s="6" t="s">
        <v>121</v>
      </c>
      <c r="C46">
        <v>22.36</v>
      </c>
      <c r="D46" s="38"/>
      <c r="E46" s="9">
        <f>D44-C46</f>
        <v>6.6666666666641561E-3</v>
      </c>
      <c r="F46" s="10">
        <f t="shared" si="10"/>
        <v>1.004631674402052</v>
      </c>
    </row>
    <row r="47" spans="1:13" x14ac:dyDescent="0.2">
      <c r="A47" t="s">
        <v>12</v>
      </c>
      <c r="B47" t="s">
        <v>122</v>
      </c>
      <c r="C47">
        <v>23.09</v>
      </c>
      <c r="D47" s="38"/>
      <c r="E47" s="3">
        <f>D44-C47</f>
        <v>-0.72333333333333627</v>
      </c>
      <c r="F47" s="4">
        <f t="shared" si="10"/>
        <v>0.60569636847003461</v>
      </c>
    </row>
    <row r="48" spans="1:13" x14ac:dyDescent="0.2">
      <c r="A48" s="5" t="s">
        <v>12</v>
      </c>
      <c r="B48" s="5" t="s">
        <v>123</v>
      </c>
      <c r="C48">
        <v>22.53</v>
      </c>
      <c r="D48" s="38"/>
      <c r="E48" s="7">
        <f>D44-C48</f>
        <v>-0.16333333333333755</v>
      </c>
      <c r="F48" s="8">
        <f t="shared" si="10"/>
        <v>0.89295951106037963</v>
      </c>
    </row>
    <row r="49" spans="1:13" x14ac:dyDescent="0.2">
      <c r="A49" s="6" t="s">
        <v>12</v>
      </c>
      <c r="B49" s="6" t="s">
        <v>124</v>
      </c>
      <c r="C49">
        <v>22.55</v>
      </c>
      <c r="D49" s="38"/>
      <c r="E49" s="9">
        <f>D44-C49</f>
        <v>-0.18333333333333712</v>
      </c>
      <c r="F49" s="10">
        <f t="shared" si="10"/>
        <v>0.88066587359614601</v>
      </c>
    </row>
    <row r="50" spans="1:13" x14ac:dyDescent="0.2">
      <c r="A50" t="s">
        <v>46</v>
      </c>
      <c r="B50" t="s">
        <v>119</v>
      </c>
      <c r="C50">
        <v>26.56</v>
      </c>
      <c r="D50" s="38">
        <f>AVERAGE(C50:C51)</f>
        <v>26.479999999999997</v>
      </c>
      <c r="E50" s="3">
        <f>D50-C50</f>
        <v>-8.0000000000001847E-2</v>
      </c>
      <c r="F50" s="4">
        <f t="shared" si="10"/>
        <v>0.94605764672559456</v>
      </c>
      <c r="G50" s="4">
        <f t="shared" ref="G50:G55" si="11">GEOMEAN(F38,F44)</f>
        <v>1.0352649238413756</v>
      </c>
      <c r="H50" s="3">
        <f t="shared" ref="H50" si="12">F50/G50</f>
        <v>0.91383145022940093</v>
      </c>
      <c r="I50" s="3">
        <f t="shared" ref="I50:I55" si="13">ABS(LOG(H50,2))</f>
        <v>0.12999999999999939</v>
      </c>
      <c r="J50" s="40">
        <f>GEOMEAN(H50,H51,H52)</f>
        <v>0.95484160391041661</v>
      </c>
      <c r="K50" s="40">
        <f>AVERAGE(I50:I52)</f>
        <v>0.17666666666666728</v>
      </c>
      <c r="L50" s="40">
        <f>STDEV(I50:I52)</f>
        <v>5.3463383107819146E-2</v>
      </c>
      <c r="M50" s="40">
        <f>L50/SQRT(3)</f>
        <v>3.0867098629087476E-2</v>
      </c>
    </row>
    <row r="51" spans="1:13" x14ac:dyDescent="0.2">
      <c r="A51" s="5" t="s">
        <v>46</v>
      </c>
      <c r="B51" s="5" t="s">
        <v>120</v>
      </c>
      <c r="C51">
        <v>26.4</v>
      </c>
      <c r="D51" s="38"/>
      <c r="E51" s="7">
        <f>D50-C51</f>
        <v>7.9999999999998295E-2</v>
      </c>
      <c r="F51" s="8">
        <f t="shared" si="10"/>
        <v>1.0570180405613792</v>
      </c>
      <c r="G51" s="8">
        <f t="shared" si="11"/>
        <v>0.94278453591823774</v>
      </c>
      <c r="H51" s="7">
        <f>F51/G51</f>
        <v>1.1211660780285095</v>
      </c>
      <c r="I51" s="7">
        <f t="shared" si="13"/>
        <v>0.16500000000000092</v>
      </c>
      <c r="J51" s="40"/>
      <c r="K51" s="40"/>
      <c r="L51" s="40"/>
      <c r="M51" s="40"/>
    </row>
    <row r="52" spans="1:13" x14ac:dyDescent="0.2">
      <c r="A52" s="6" t="s">
        <v>46</v>
      </c>
      <c r="B52" s="6" t="s">
        <v>121</v>
      </c>
      <c r="C52">
        <v>26.68</v>
      </c>
      <c r="D52" s="38"/>
      <c r="E52" s="9">
        <f>D50-C52</f>
        <v>-0.20000000000000284</v>
      </c>
      <c r="F52" s="10">
        <f t="shared" si="10"/>
        <v>0.87055056329612235</v>
      </c>
      <c r="G52" s="10">
        <f t="shared" si="11"/>
        <v>1.0245568230328004</v>
      </c>
      <c r="H52" s="9">
        <f t="shared" ref="H52:H55" si="14">F52/G52</f>
        <v>0.84968499913864937</v>
      </c>
      <c r="I52" s="9">
        <f t="shared" si="13"/>
        <v>0.23500000000000151</v>
      </c>
      <c r="J52" s="40"/>
      <c r="K52" s="40"/>
      <c r="L52" s="40"/>
      <c r="M52" s="40"/>
    </row>
    <row r="53" spans="1:13" x14ac:dyDescent="0.2">
      <c r="A53" t="s">
        <v>46</v>
      </c>
      <c r="B53" t="s">
        <v>122</v>
      </c>
      <c r="C53">
        <v>28.68</v>
      </c>
      <c r="D53" s="38"/>
      <c r="E53" s="3">
        <f>D50-C53</f>
        <v>-2.2000000000000028</v>
      </c>
      <c r="F53" s="4">
        <f t="shared" si="10"/>
        <v>0.21763764082403059</v>
      </c>
      <c r="G53" s="4">
        <f t="shared" si="11"/>
        <v>0.84968499913864959</v>
      </c>
      <c r="H53" s="3">
        <f t="shared" si="14"/>
        <v>0.25613920575820004</v>
      </c>
      <c r="I53" s="3">
        <f t="shared" si="13"/>
        <v>1.9650000000000019</v>
      </c>
      <c r="J53" s="40">
        <f>GEOMEAN(H53,H54,H55)</f>
        <v>0.22453309322098342</v>
      </c>
      <c r="K53" s="40">
        <f>AVERAGE(H53:H55)</f>
        <v>0.22553250456864135</v>
      </c>
      <c r="L53" s="40">
        <f>STDEV(I53:I55)</f>
        <v>0.16484841521834462</v>
      </c>
      <c r="M53" s="40">
        <f>L53/SQRT(3)</f>
        <v>9.5175276901794476E-2</v>
      </c>
    </row>
    <row r="54" spans="1:13" x14ac:dyDescent="0.2">
      <c r="A54" s="5" t="s">
        <v>46</v>
      </c>
      <c r="B54" s="5" t="s">
        <v>123</v>
      </c>
      <c r="C54">
        <v>28.69</v>
      </c>
      <c r="D54" s="38"/>
      <c r="E54" s="7">
        <f>D50-C54</f>
        <v>-2.2100000000000044</v>
      </c>
      <c r="F54" s="8">
        <f>2^E54</f>
        <v>0.21613430782696569</v>
      </c>
      <c r="G54" s="8">
        <f t="shared" si="11"/>
        <v>1.0210121257071916</v>
      </c>
      <c r="H54" s="7">
        <f t="shared" si="14"/>
        <v>0.21168632809063154</v>
      </c>
      <c r="I54" s="7">
        <f t="shared" si="13"/>
        <v>2.240000000000002</v>
      </c>
      <c r="J54" s="40"/>
      <c r="K54" s="40"/>
      <c r="L54" s="40"/>
      <c r="M54" s="40"/>
    </row>
    <row r="55" spans="1:13" ht="17" thickBot="1" x14ac:dyDescent="0.25">
      <c r="A55" s="11" t="s">
        <v>46</v>
      </c>
      <c r="B55" s="11" t="s">
        <v>124</v>
      </c>
      <c r="C55" s="14">
        <v>28.72</v>
      </c>
      <c r="D55" s="39"/>
      <c r="E55" s="12">
        <f>D50-C55</f>
        <v>-2.240000000000002</v>
      </c>
      <c r="F55" s="13">
        <f t="shared" ref="F55" si="15">2^E55</f>
        <v>0.21168632809063154</v>
      </c>
      <c r="G55" s="13">
        <f t="shared" si="11"/>
        <v>1.0139594797900275</v>
      </c>
      <c r="H55" s="12">
        <f t="shared" si="14"/>
        <v>0.20877197985709242</v>
      </c>
      <c r="I55" s="12">
        <f t="shared" si="13"/>
        <v>2.2599999999999993</v>
      </c>
      <c r="J55" s="41"/>
      <c r="K55" s="41"/>
      <c r="L55" s="41"/>
      <c r="M55" s="41"/>
    </row>
  </sheetData>
  <mergeCells count="33">
    <mergeCell ref="M50:M52"/>
    <mergeCell ref="J53:J55"/>
    <mergeCell ref="K53:K55"/>
    <mergeCell ref="L53:L55"/>
    <mergeCell ref="M53:M55"/>
    <mergeCell ref="L50:L52"/>
    <mergeCell ref="D38:D43"/>
    <mergeCell ref="D44:D49"/>
    <mergeCell ref="D50:D55"/>
    <mergeCell ref="J50:J52"/>
    <mergeCell ref="K50:K52"/>
    <mergeCell ref="D26:D31"/>
    <mergeCell ref="D32:D37"/>
    <mergeCell ref="J32:J34"/>
    <mergeCell ref="K32:K34"/>
    <mergeCell ref="L32:L34"/>
    <mergeCell ref="M32:M34"/>
    <mergeCell ref="J35:J37"/>
    <mergeCell ref="K35:K37"/>
    <mergeCell ref="L35:L37"/>
    <mergeCell ref="M35:M37"/>
    <mergeCell ref="M14:M16"/>
    <mergeCell ref="J17:J19"/>
    <mergeCell ref="K17:K19"/>
    <mergeCell ref="L17:L19"/>
    <mergeCell ref="M17:M19"/>
    <mergeCell ref="K14:K16"/>
    <mergeCell ref="L14:L16"/>
    <mergeCell ref="D20:D25"/>
    <mergeCell ref="D2:D7"/>
    <mergeCell ref="D8:D13"/>
    <mergeCell ref="D14:D19"/>
    <mergeCell ref="J14:J16"/>
  </mergeCells>
  <pageMargins left="0.7" right="0.7" top="0.75" bottom="0.75" header="0.3" footer="0.3"/>
  <pageSetup scale="54" orientation="landscape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BB7C8-6004-804A-8AAB-EE31CADB2630}">
  <sheetPr>
    <pageSetUpPr fitToPage="1"/>
  </sheetPr>
  <dimension ref="A1:L66"/>
  <sheetViews>
    <sheetView zoomScale="70" zoomScaleNormal="70" workbookViewId="0">
      <selection activeCell="N42" sqref="N42"/>
    </sheetView>
  </sheetViews>
  <sheetFormatPr baseColWidth="10" defaultRowHeight="16" x14ac:dyDescent="0.2"/>
  <sheetData>
    <row r="1" spans="1:12" ht="17" thickBot="1" x14ac:dyDescent="0.25">
      <c r="A1" s="42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x14ac:dyDescent="0.2">
      <c r="A2" s="45" t="s">
        <v>24</v>
      </c>
      <c r="B2" s="46"/>
      <c r="C2" s="47"/>
      <c r="D2" s="48" t="s">
        <v>44</v>
      </c>
      <c r="E2" s="49"/>
      <c r="F2" s="50"/>
      <c r="G2" s="51" t="s">
        <v>45</v>
      </c>
      <c r="H2" s="51"/>
      <c r="I2" s="52"/>
      <c r="J2" s="53" t="s">
        <v>46</v>
      </c>
      <c r="K2" s="53"/>
      <c r="L2" s="54"/>
    </row>
    <row r="3" spans="1:12" x14ac:dyDescent="0.2">
      <c r="A3" s="20"/>
      <c r="B3" s="21" t="s">
        <v>42</v>
      </c>
      <c r="C3" s="16" t="s">
        <v>43</v>
      </c>
      <c r="D3" s="21"/>
      <c r="E3" s="21" t="s">
        <v>42</v>
      </c>
      <c r="F3" s="16" t="s">
        <v>43</v>
      </c>
      <c r="G3" s="21"/>
      <c r="H3" s="21" t="s">
        <v>42</v>
      </c>
      <c r="I3" s="16" t="s">
        <v>43</v>
      </c>
      <c r="J3" s="21"/>
      <c r="K3" s="21" t="s">
        <v>42</v>
      </c>
      <c r="L3" s="22" t="s">
        <v>43</v>
      </c>
    </row>
    <row r="4" spans="1:12" x14ac:dyDescent="0.2">
      <c r="A4" s="23" t="s">
        <v>37</v>
      </c>
      <c r="B4" s="24">
        <v>0.9</v>
      </c>
      <c r="C4" s="17">
        <v>1.6</v>
      </c>
      <c r="D4" s="24" t="s">
        <v>37</v>
      </c>
      <c r="E4" s="24">
        <v>1.1499999999999999</v>
      </c>
      <c r="F4" s="17">
        <v>2.65</v>
      </c>
      <c r="G4" s="24" t="s">
        <v>37</v>
      </c>
      <c r="H4" s="24">
        <v>1.03</v>
      </c>
      <c r="I4" s="17">
        <v>2.85</v>
      </c>
      <c r="J4" s="24" t="s">
        <v>37</v>
      </c>
      <c r="K4" s="24">
        <v>1.02</v>
      </c>
      <c r="L4" s="25">
        <v>0.03</v>
      </c>
    </row>
    <row r="5" spans="1:12" x14ac:dyDescent="0.2">
      <c r="A5" s="23" t="s">
        <v>38</v>
      </c>
      <c r="B5" s="24">
        <v>1</v>
      </c>
      <c r="C5" s="17">
        <v>1.91</v>
      </c>
      <c r="D5" s="24" t="s">
        <v>38</v>
      </c>
      <c r="E5" s="24">
        <v>1.1200000000000001</v>
      </c>
      <c r="F5" s="17">
        <v>2.2400000000000002</v>
      </c>
      <c r="G5" s="24" t="s">
        <v>38</v>
      </c>
      <c r="H5" s="24">
        <v>1.17</v>
      </c>
      <c r="I5" s="17">
        <v>2.12</v>
      </c>
      <c r="J5" s="24" t="s">
        <v>38</v>
      </c>
      <c r="K5" s="24">
        <v>1.1000000000000001</v>
      </c>
      <c r="L5" s="25">
        <v>0.08</v>
      </c>
    </row>
    <row r="6" spans="1:12" x14ac:dyDescent="0.2">
      <c r="A6" s="23" t="s">
        <v>39</v>
      </c>
      <c r="B6" s="24">
        <v>1.03</v>
      </c>
      <c r="C6" s="17">
        <v>1.73</v>
      </c>
      <c r="D6" s="24" t="s">
        <v>39</v>
      </c>
      <c r="E6" s="24">
        <v>0.89</v>
      </c>
      <c r="F6" s="17">
        <v>1.62</v>
      </c>
      <c r="G6" s="24" t="s">
        <v>39</v>
      </c>
      <c r="H6" s="24">
        <v>0.87</v>
      </c>
      <c r="I6" s="17">
        <v>2.21</v>
      </c>
      <c r="J6" s="24" t="s">
        <v>39</v>
      </c>
      <c r="K6" s="24">
        <v>0.93</v>
      </c>
      <c r="L6" s="25">
        <v>0.05</v>
      </c>
    </row>
    <row r="7" spans="1:12" x14ac:dyDescent="0.2">
      <c r="A7" s="26" t="s">
        <v>15</v>
      </c>
      <c r="B7" s="27">
        <f>AVERAGE(B4:B6)</f>
        <v>0.97666666666666657</v>
      </c>
      <c r="C7" s="18">
        <f>AVERAGE(C4:C6)</f>
        <v>1.7466666666666668</v>
      </c>
      <c r="D7" s="28" t="s">
        <v>15</v>
      </c>
      <c r="E7" s="27">
        <f>AVERAGE(E4:E6)</f>
        <v>1.0533333333333335</v>
      </c>
      <c r="F7" s="18">
        <f>AVERAGE(F4:F6)</f>
        <v>2.1700000000000004</v>
      </c>
      <c r="G7" s="28" t="s">
        <v>15</v>
      </c>
      <c r="H7" s="27">
        <f>AVERAGE(H4:H6)</f>
        <v>1.0233333333333334</v>
      </c>
      <c r="I7" s="18">
        <f>AVERAGE(I4:I6)</f>
        <v>2.3933333333333335</v>
      </c>
      <c r="J7" s="28" t="s">
        <v>15</v>
      </c>
      <c r="K7" s="27">
        <f>AVERAGE(K4:K6)</f>
        <v>1.0166666666666668</v>
      </c>
      <c r="L7" s="29">
        <f>AVERAGE(L4:L6)</f>
        <v>5.3333333333333337E-2</v>
      </c>
    </row>
    <row r="8" spans="1:12" x14ac:dyDescent="0.2">
      <c r="A8" s="23" t="s">
        <v>16</v>
      </c>
      <c r="B8" s="4">
        <f>STDEV(B4:B6)</f>
        <v>6.8068592855540455E-2</v>
      </c>
      <c r="C8" s="19">
        <f>STDEV(C4:C6)</f>
        <v>0.15567059238447481</v>
      </c>
      <c r="D8" s="24" t="s">
        <v>16</v>
      </c>
      <c r="E8" s="4">
        <f>STDEV(E4:E6)</f>
        <v>0.14224392195567831</v>
      </c>
      <c r="F8" s="19">
        <f>STDEV(F4:F6)</f>
        <v>0.51855568649856643</v>
      </c>
      <c r="G8" s="24" t="s">
        <v>16</v>
      </c>
      <c r="H8" s="4">
        <f>STDEV(H4:H6)</f>
        <v>0.15011106998930182</v>
      </c>
      <c r="I8" s="19">
        <f>STDEV(I4:I6)</f>
        <v>0.39803684921541244</v>
      </c>
      <c r="J8" s="24" t="s">
        <v>16</v>
      </c>
      <c r="K8" s="4">
        <f>STDEV(K4:K6)</f>
        <v>8.5049005481153836E-2</v>
      </c>
      <c r="L8" s="30">
        <f>STDEV(L4:L6)</f>
        <v>2.5166114784235825E-2</v>
      </c>
    </row>
    <row r="9" spans="1:12" x14ac:dyDescent="0.2">
      <c r="A9" s="23" t="s">
        <v>17</v>
      </c>
      <c r="B9" s="4">
        <f>B8/SQRT(3)</f>
        <v>3.9299420408505321E-2</v>
      </c>
      <c r="C9" s="19">
        <f>C8/SQRT(3)</f>
        <v>8.9876458418085045E-2</v>
      </c>
      <c r="D9" s="24" t="s">
        <v>17</v>
      </c>
      <c r="E9" s="4">
        <f>E8/SQRT(3)</f>
        <v>8.2124566631698995E-2</v>
      </c>
      <c r="F9" s="19">
        <f>F8/SQRT(3)</f>
        <v>0.29938826518975853</v>
      </c>
      <c r="G9" s="24" t="s">
        <v>17</v>
      </c>
      <c r="H9" s="4">
        <f>H8/SQRT(3)</f>
        <v>8.666666666666617E-2</v>
      </c>
      <c r="I9" s="19">
        <f>I8/SQRT(3)</f>
        <v>0.22980668204190888</v>
      </c>
      <c r="J9" s="24" t="s">
        <v>17</v>
      </c>
      <c r="K9" s="4">
        <f>K8/SQRT(3)</f>
        <v>4.9103066208854129E-2</v>
      </c>
      <c r="L9" s="30">
        <f>L8/SQRT(3)</f>
        <v>1.4529663145135575E-2</v>
      </c>
    </row>
    <row r="10" spans="1:12" x14ac:dyDescent="0.2">
      <c r="A10" s="23" t="s">
        <v>40</v>
      </c>
      <c r="B10" s="4">
        <f>FTEST(B4:B6,C4:C6)</f>
        <v>0.32101616628175544</v>
      </c>
      <c r="C10" s="19"/>
      <c r="D10" s="24" t="s">
        <v>40</v>
      </c>
      <c r="E10" s="4">
        <f>FTEST(E4:E6,F4:F6)</f>
        <v>0.13995849665667515</v>
      </c>
      <c r="F10" s="19"/>
      <c r="G10" s="24" t="s">
        <v>40</v>
      </c>
      <c r="H10" s="4">
        <f>FTEST(H4:H6,I4:I6)</f>
        <v>0.24903297108123026</v>
      </c>
      <c r="I10" s="19"/>
      <c r="J10" s="24" t="s">
        <v>40</v>
      </c>
      <c r="K10" s="4">
        <f>FTEST(K4:K6,L4:L6)</f>
        <v>0.16101694915254233</v>
      </c>
      <c r="L10" s="30"/>
    </row>
    <row r="11" spans="1:12" ht="17" thickBot="1" x14ac:dyDescent="0.25">
      <c r="A11" s="31" t="s">
        <v>41</v>
      </c>
      <c r="B11" s="32">
        <f>TTEST(B4:B6,C4:C6,2,2)</f>
        <v>1.4228315586038824E-3</v>
      </c>
      <c r="C11" s="33"/>
      <c r="D11" s="34" t="s">
        <v>41</v>
      </c>
      <c r="E11" s="32">
        <f>TTEST(E4:E6,F4:F6,2,2)</f>
        <v>2.2819916209947572E-2</v>
      </c>
      <c r="F11" s="33"/>
      <c r="G11" s="34" t="s">
        <v>41</v>
      </c>
      <c r="H11" s="32">
        <f>TTEST(H4:H6,I4:I6,2,2)</f>
        <v>5.0636384516163776E-3</v>
      </c>
      <c r="I11" s="33"/>
      <c r="J11" s="34" t="s">
        <v>41</v>
      </c>
      <c r="K11" s="32">
        <f>TTEST(K4:K6,L4:L6,2,2)</f>
        <v>4.7016122728582097E-5</v>
      </c>
      <c r="L11" s="35"/>
    </row>
    <row r="12" spans="1:12" ht="17" thickBot="1" x14ac:dyDescent="0.25">
      <c r="A12" s="42" t="s">
        <v>49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4"/>
    </row>
    <row r="13" spans="1:12" x14ac:dyDescent="0.2">
      <c r="A13" s="45" t="s">
        <v>24</v>
      </c>
      <c r="B13" s="46"/>
      <c r="C13" s="47"/>
      <c r="D13" s="48" t="s">
        <v>44</v>
      </c>
      <c r="E13" s="49"/>
      <c r="F13" s="50"/>
      <c r="G13" s="51" t="s">
        <v>45</v>
      </c>
      <c r="H13" s="51"/>
      <c r="I13" s="52"/>
      <c r="J13" s="53" t="s">
        <v>46</v>
      </c>
      <c r="K13" s="53"/>
      <c r="L13" s="54"/>
    </row>
    <row r="14" spans="1:12" x14ac:dyDescent="0.2">
      <c r="A14" s="20"/>
      <c r="B14" s="21" t="s">
        <v>42</v>
      </c>
      <c r="C14" s="16" t="s">
        <v>43</v>
      </c>
      <c r="D14" s="21"/>
      <c r="E14" s="21" t="s">
        <v>42</v>
      </c>
      <c r="F14" s="16" t="s">
        <v>43</v>
      </c>
      <c r="G14" s="21"/>
      <c r="H14" s="21" t="s">
        <v>42</v>
      </c>
      <c r="I14" s="16" t="s">
        <v>43</v>
      </c>
      <c r="J14" s="21"/>
      <c r="K14" s="21" t="s">
        <v>42</v>
      </c>
      <c r="L14" s="22" t="s">
        <v>43</v>
      </c>
    </row>
    <row r="15" spans="1:12" x14ac:dyDescent="0.2">
      <c r="A15" s="23" t="s">
        <v>37</v>
      </c>
      <c r="B15" s="24">
        <v>1.1599999999999999</v>
      </c>
      <c r="C15" s="17">
        <v>2.4300000000000002</v>
      </c>
      <c r="D15" s="24" t="s">
        <v>37</v>
      </c>
      <c r="E15" s="24">
        <v>1.04</v>
      </c>
      <c r="F15" s="17">
        <v>6.04</v>
      </c>
      <c r="G15" s="24" t="s">
        <v>37</v>
      </c>
      <c r="H15" s="24">
        <v>0.93</v>
      </c>
      <c r="I15" s="17">
        <v>5.21</v>
      </c>
      <c r="J15" s="24" t="s">
        <v>37</v>
      </c>
      <c r="K15" s="24">
        <v>1.03</v>
      </c>
      <c r="L15" s="25">
        <v>0.11</v>
      </c>
    </row>
    <row r="16" spans="1:12" x14ac:dyDescent="0.2">
      <c r="A16" s="23" t="s">
        <v>38</v>
      </c>
      <c r="B16" s="24">
        <v>0.91</v>
      </c>
      <c r="C16" s="17">
        <v>2.64</v>
      </c>
      <c r="D16" s="24" t="s">
        <v>38</v>
      </c>
      <c r="E16" s="24">
        <v>0.91</v>
      </c>
      <c r="F16" s="17">
        <v>5.22</v>
      </c>
      <c r="G16" s="24" t="s">
        <v>38</v>
      </c>
      <c r="H16" s="24">
        <v>0.94</v>
      </c>
      <c r="I16" s="17">
        <v>5.26</v>
      </c>
      <c r="J16" s="24" t="s">
        <v>38</v>
      </c>
      <c r="K16" s="24">
        <v>1.04</v>
      </c>
      <c r="L16" s="25">
        <v>0.17</v>
      </c>
    </row>
    <row r="17" spans="1:12" x14ac:dyDescent="0.2">
      <c r="A17" s="23" t="s">
        <v>39</v>
      </c>
      <c r="B17" s="24">
        <v>1.03</v>
      </c>
      <c r="C17" s="17">
        <v>2.4300000000000002</v>
      </c>
      <c r="D17" s="24" t="s">
        <v>39</v>
      </c>
      <c r="E17" s="24">
        <v>1.01</v>
      </c>
      <c r="F17" s="17">
        <v>5.55</v>
      </c>
      <c r="G17" s="24" t="s">
        <v>39</v>
      </c>
      <c r="H17" s="24">
        <v>1.17</v>
      </c>
      <c r="I17" s="17">
        <v>4.07</v>
      </c>
      <c r="J17" s="24" t="s">
        <v>39</v>
      </c>
      <c r="K17" s="24">
        <v>0.93</v>
      </c>
      <c r="L17" s="25">
        <v>0.11</v>
      </c>
    </row>
    <row r="18" spans="1:12" x14ac:dyDescent="0.2">
      <c r="A18" s="26" t="s">
        <v>15</v>
      </c>
      <c r="B18" s="27">
        <f>AVERAGE(B15:B17)</f>
        <v>1.0333333333333332</v>
      </c>
      <c r="C18" s="18">
        <f>AVERAGE(C15:C17)</f>
        <v>2.5</v>
      </c>
      <c r="D18" s="28" t="s">
        <v>15</v>
      </c>
      <c r="E18" s="27">
        <f>AVERAGE(E15:E17)</f>
        <v>0.98666666666666669</v>
      </c>
      <c r="F18" s="18">
        <f>AVERAGE(F15:F17)</f>
        <v>5.6033333333333326</v>
      </c>
      <c r="G18" s="28" t="s">
        <v>15</v>
      </c>
      <c r="H18" s="27">
        <f>AVERAGE(H15:H17)</f>
        <v>1.0133333333333334</v>
      </c>
      <c r="I18" s="18">
        <f>AVERAGE(I15:I17)</f>
        <v>4.8466666666666667</v>
      </c>
      <c r="J18" s="28" t="s">
        <v>15</v>
      </c>
      <c r="K18" s="27">
        <f>AVERAGE(K15:K17)</f>
        <v>1.0000000000000002</v>
      </c>
      <c r="L18" s="29">
        <f>AVERAGE(L15:L17)</f>
        <v>0.13</v>
      </c>
    </row>
    <row r="19" spans="1:12" x14ac:dyDescent="0.2">
      <c r="A19" s="23" t="s">
        <v>16</v>
      </c>
      <c r="B19" s="4">
        <f>STDEV(B15:B17)</f>
        <v>0.12503332889007363</v>
      </c>
      <c r="C19" s="19">
        <f>STDEV(C15:C17)</f>
        <v>0.12124355652982138</v>
      </c>
      <c r="D19" s="24" t="s">
        <v>16</v>
      </c>
      <c r="E19" s="4">
        <f>STDEV(E15:E17)</f>
        <v>6.8068592855540455E-2</v>
      </c>
      <c r="F19" s="19">
        <f>STDEV(F15:F17)</f>
        <v>0.4125934237640409</v>
      </c>
      <c r="G19" s="24" t="s">
        <v>16</v>
      </c>
      <c r="H19" s="4">
        <f>STDEV(H15:H17)</f>
        <v>0.13576941236277523</v>
      </c>
      <c r="I19" s="19">
        <f>STDEV(I15:I17)</f>
        <v>0.67307750915725706</v>
      </c>
      <c r="J19" s="24" t="s">
        <v>16</v>
      </c>
      <c r="K19" s="4">
        <f>STDEV(K15:K17)</f>
        <v>6.0827625302982184E-2</v>
      </c>
      <c r="L19" s="30">
        <f>STDEV(L15:L17)</f>
        <v>3.4641016151377595E-2</v>
      </c>
    </row>
    <row r="20" spans="1:12" x14ac:dyDescent="0.2">
      <c r="A20" s="23" t="s">
        <v>17</v>
      </c>
      <c r="B20" s="4">
        <f>B19/SQRT(3)</f>
        <v>7.2188026092359026E-2</v>
      </c>
      <c r="C20" s="19">
        <f>C19/SQRT(3)</f>
        <v>6.9999999999999993E-2</v>
      </c>
      <c r="D20" s="24" t="s">
        <v>17</v>
      </c>
      <c r="E20" s="4">
        <f>E19/SQRT(3)</f>
        <v>3.9299420408505321E-2</v>
      </c>
      <c r="F20" s="19">
        <f>F19/SQRT(3)</f>
        <v>0.23821092427603838</v>
      </c>
      <c r="G20" s="24" t="s">
        <v>17</v>
      </c>
      <c r="H20" s="4">
        <f>H19/SQRT(3)</f>
        <v>7.8386506775365586E-2</v>
      </c>
      <c r="I20" s="19">
        <f>I19/SQRT(3)</f>
        <v>0.38860148109742521</v>
      </c>
      <c r="J20" s="24" t="s">
        <v>17</v>
      </c>
      <c r="K20" s="4">
        <f>K19/SQRT(3)</f>
        <v>3.5118845842842458E-2</v>
      </c>
      <c r="L20" s="30">
        <f>L19/SQRT(3)</f>
        <v>2.0000000000000028E-2</v>
      </c>
    </row>
    <row r="21" spans="1:12" x14ac:dyDescent="0.2">
      <c r="A21" s="23" t="s">
        <v>40</v>
      </c>
      <c r="B21" s="4">
        <f>FTEST(B15:B17,C15:C17)</f>
        <v>0.96923076923076956</v>
      </c>
      <c r="C21" s="19"/>
      <c r="D21" s="24" t="s">
        <v>40</v>
      </c>
      <c r="E21" s="4">
        <f>FTEST(E15:E17,F15:F17)</f>
        <v>5.299275638581772E-2</v>
      </c>
      <c r="F21" s="19"/>
      <c r="G21" s="24" t="s">
        <v>40</v>
      </c>
      <c r="H21" s="4">
        <f>FTEST(H15:H17,I15:I17)</f>
        <v>7.8195701357466063E-2</v>
      </c>
      <c r="I21" s="19"/>
      <c r="J21" s="24" t="s">
        <v>40</v>
      </c>
      <c r="K21" s="4">
        <f>FTEST(K15:K17,L15:L17)</f>
        <v>0.48979591836734737</v>
      </c>
      <c r="L21" s="30"/>
    </row>
    <row r="22" spans="1:12" ht="17" thickBot="1" x14ac:dyDescent="0.25">
      <c r="A22" s="31" t="s">
        <v>41</v>
      </c>
      <c r="B22" s="32">
        <f>TTEST(B15:B17,C15:C17,2,2)</f>
        <v>1.2850953667422043E-4</v>
      </c>
      <c r="C22" s="33"/>
      <c r="D22" s="34" t="s">
        <v>41</v>
      </c>
      <c r="E22" s="32">
        <f>TTEST(E15:E17,F15:F17,2,2)</f>
        <v>4.40688608687008E-5</v>
      </c>
      <c r="F22" s="33"/>
      <c r="G22" s="34" t="s">
        <v>41</v>
      </c>
      <c r="H22" s="32">
        <f>TTEST(H15:H17,I15:I17,2,2)</f>
        <v>6.3996615715812501E-4</v>
      </c>
      <c r="I22" s="33"/>
      <c r="J22" s="34" t="s">
        <v>41</v>
      </c>
      <c r="K22" s="32">
        <f>TTEST(K15:K17,L15:L17,2,2)</f>
        <v>2.7542398289319699E-5</v>
      </c>
      <c r="L22" s="35"/>
    </row>
    <row r="23" spans="1:12" ht="17" thickBot="1" x14ac:dyDescent="0.25">
      <c r="A23" s="42" t="s">
        <v>51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4"/>
    </row>
    <row r="24" spans="1:12" x14ac:dyDescent="0.2">
      <c r="A24" s="45" t="s">
        <v>24</v>
      </c>
      <c r="B24" s="46"/>
      <c r="C24" s="47"/>
      <c r="D24" s="48" t="s">
        <v>44</v>
      </c>
      <c r="E24" s="49"/>
      <c r="F24" s="50"/>
      <c r="G24" s="51" t="s">
        <v>45</v>
      </c>
      <c r="H24" s="51"/>
      <c r="I24" s="52"/>
      <c r="J24" s="53" t="s">
        <v>46</v>
      </c>
      <c r="K24" s="53"/>
      <c r="L24" s="54"/>
    </row>
    <row r="25" spans="1:12" x14ac:dyDescent="0.2">
      <c r="A25" s="20"/>
      <c r="B25" s="21" t="s">
        <v>42</v>
      </c>
      <c r="C25" s="16" t="s">
        <v>43</v>
      </c>
      <c r="D25" s="21"/>
      <c r="E25" s="21" t="s">
        <v>42</v>
      </c>
      <c r="F25" s="16" t="s">
        <v>43</v>
      </c>
      <c r="G25" s="21"/>
      <c r="H25" s="21" t="s">
        <v>42</v>
      </c>
      <c r="I25" s="16" t="s">
        <v>43</v>
      </c>
      <c r="J25" s="21"/>
      <c r="K25" s="21" t="s">
        <v>42</v>
      </c>
      <c r="L25" s="22" t="s">
        <v>43</v>
      </c>
    </row>
    <row r="26" spans="1:12" x14ac:dyDescent="0.2">
      <c r="A26" s="23" t="s">
        <v>37</v>
      </c>
      <c r="B26" s="24">
        <v>0.87</v>
      </c>
      <c r="C26" s="17">
        <v>3.38</v>
      </c>
      <c r="D26" s="24" t="s">
        <v>37</v>
      </c>
      <c r="E26" s="24">
        <v>1.07</v>
      </c>
      <c r="F26" s="17">
        <v>10.98</v>
      </c>
      <c r="G26" s="24" t="s">
        <v>37</v>
      </c>
      <c r="H26" s="24">
        <v>0.99</v>
      </c>
      <c r="I26" s="17">
        <v>3.31</v>
      </c>
      <c r="J26" s="24" t="s">
        <v>37</v>
      </c>
      <c r="K26" s="24">
        <v>1.03</v>
      </c>
      <c r="L26" s="25">
        <v>0.27</v>
      </c>
    </row>
    <row r="27" spans="1:12" x14ac:dyDescent="0.2">
      <c r="A27" s="23" t="s">
        <v>38</v>
      </c>
      <c r="B27" s="24">
        <v>1.0900000000000001</v>
      </c>
      <c r="C27" s="17">
        <v>5.16</v>
      </c>
      <c r="D27" s="24" t="s">
        <v>38</v>
      </c>
      <c r="E27" s="24">
        <v>1.1200000000000001</v>
      </c>
      <c r="F27" s="17">
        <v>12.32</v>
      </c>
      <c r="G27" s="24" t="s">
        <v>38</v>
      </c>
      <c r="H27" s="24">
        <v>0.96</v>
      </c>
      <c r="I27" s="17">
        <v>3.75</v>
      </c>
      <c r="J27" s="24" t="s">
        <v>38</v>
      </c>
      <c r="K27" s="24">
        <v>1.07</v>
      </c>
      <c r="L27" s="25">
        <v>0.36</v>
      </c>
    </row>
    <row r="28" spans="1:12" x14ac:dyDescent="0.2">
      <c r="A28" s="23" t="s">
        <v>39</v>
      </c>
      <c r="B28" s="24">
        <v>1.1100000000000001</v>
      </c>
      <c r="C28" s="17">
        <v>4.37</v>
      </c>
      <c r="D28" s="24" t="s">
        <v>39</v>
      </c>
      <c r="E28" s="24">
        <v>0.97</v>
      </c>
      <c r="F28" s="17">
        <v>7.95</v>
      </c>
      <c r="G28" s="24" t="s">
        <v>39</v>
      </c>
      <c r="H28" s="24">
        <v>0.94</v>
      </c>
      <c r="I28" s="17">
        <v>3.06</v>
      </c>
      <c r="J28" s="24" t="s">
        <v>39</v>
      </c>
      <c r="K28" s="24">
        <v>0.86</v>
      </c>
      <c r="L28" s="25">
        <v>0.33</v>
      </c>
    </row>
    <row r="29" spans="1:12" x14ac:dyDescent="0.2">
      <c r="A29" s="26" t="s">
        <v>15</v>
      </c>
      <c r="B29" s="27">
        <f>AVERAGE(B26:B28)</f>
        <v>1.0233333333333334</v>
      </c>
      <c r="C29" s="18">
        <f>AVERAGE(C26:C28)</f>
        <v>4.3033333333333337</v>
      </c>
      <c r="D29" s="28" t="s">
        <v>15</v>
      </c>
      <c r="E29" s="27">
        <f>AVERAGE(E26:E28)</f>
        <v>1.0533333333333335</v>
      </c>
      <c r="F29" s="18">
        <f>AVERAGE(F26:F28)</f>
        <v>10.416666666666666</v>
      </c>
      <c r="G29" s="28" t="s">
        <v>15</v>
      </c>
      <c r="H29" s="27">
        <f>AVERAGE(H26:H28)</f>
        <v>0.96333333333333326</v>
      </c>
      <c r="I29" s="18">
        <f>AVERAGE(I26:I28)</f>
        <v>3.3733333333333335</v>
      </c>
      <c r="J29" s="28" t="s">
        <v>15</v>
      </c>
      <c r="K29" s="27">
        <f>AVERAGE(K26:K28)</f>
        <v>0.98666666666666669</v>
      </c>
      <c r="L29" s="29">
        <f>AVERAGE(L26:L28)</f>
        <v>0.32</v>
      </c>
    </row>
    <row r="30" spans="1:12" x14ac:dyDescent="0.2">
      <c r="A30" s="23" t="s">
        <v>16</v>
      </c>
      <c r="B30" s="4">
        <f>STDEV(B26:B28)</f>
        <v>0.13316656236958804</v>
      </c>
      <c r="C30" s="19">
        <f>STDEV(C26:C28)</f>
        <v>0.89187069316876399</v>
      </c>
      <c r="D30" s="24" t="s">
        <v>16</v>
      </c>
      <c r="E30" s="4">
        <f>STDEV(E26:E28)</f>
        <v>7.6376261582597402E-2</v>
      </c>
      <c r="F30" s="19">
        <f>STDEV(F26:F28)</f>
        <v>2.2388017628484533</v>
      </c>
      <c r="G30" s="24" t="s">
        <v>16</v>
      </c>
      <c r="H30" s="4">
        <f>STDEV(H26:H28)</f>
        <v>2.5166114784235857E-2</v>
      </c>
      <c r="I30" s="19">
        <f>STDEV(I26:I28)</f>
        <v>0.34933269720043858</v>
      </c>
      <c r="J30" s="24" t="s">
        <v>16</v>
      </c>
      <c r="K30" s="4">
        <f>STDEV(K26:K28)</f>
        <v>0.1115048578911849</v>
      </c>
      <c r="L30" s="30">
        <f>STDEV(L26:L28)</f>
        <v>4.5825756949558601E-2</v>
      </c>
    </row>
    <row r="31" spans="1:12" x14ac:dyDescent="0.2">
      <c r="A31" s="23" t="s">
        <v>17</v>
      </c>
      <c r="B31" s="4">
        <f>B30/SQRT(3)</f>
        <v>7.6883750631138753E-2</v>
      </c>
      <c r="C31" s="19">
        <f>C30/SQRT(3)</f>
        <v>0.51492178478332407</v>
      </c>
      <c r="D31" s="24" t="s">
        <v>17</v>
      </c>
      <c r="E31" s="4">
        <f>E30/SQRT(3)</f>
        <v>4.4095855184409886E-2</v>
      </c>
      <c r="F31" s="19">
        <f>F30/SQRT(3)</f>
        <v>1.2925728004427632</v>
      </c>
      <c r="G31" s="24" t="s">
        <v>17</v>
      </c>
      <c r="H31" s="4">
        <f>H30/SQRT(3)</f>
        <v>1.4529663145135593E-2</v>
      </c>
      <c r="I31" s="19">
        <f>I30/SQRT(3)</f>
        <v>0.20168732676541126</v>
      </c>
      <c r="J31" s="24" t="s">
        <v>17</v>
      </c>
      <c r="K31" s="4">
        <f>K30/SQRT(3)</f>
        <v>6.4377359719426569E-2</v>
      </c>
      <c r="L31" s="30">
        <f>L30/SQRT(3)</f>
        <v>2.6457513110646022E-2</v>
      </c>
    </row>
    <row r="32" spans="1:12" x14ac:dyDescent="0.2">
      <c r="A32" s="23" t="s">
        <v>40</v>
      </c>
      <c r="B32" s="4">
        <f>FTEST(B26:B28,C26:C28)</f>
        <v>4.3615494978479219E-2</v>
      </c>
      <c r="C32" s="19"/>
      <c r="D32" s="24" t="s">
        <v>40</v>
      </c>
      <c r="E32" s="4">
        <f>FTEST(E26:E28,F26:F28)</f>
        <v>2.3249325769552718E-3</v>
      </c>
      <c r="F32" s="19"/>
      <c r="G32" s="24" t="s">
        <v>40</v>
      </c>
      <c r="H32" s="4">
        <f>FTEST(H26:H28,I26:I28)</f>
        <v>1.0326086956521759E-2</v>
      </c>
      <c r="I32" s="19"/>
      <c r="J32" s="24" t="s">
        <v>40</v>
      </c>
      <c r="K32" s="4">
        <f>FTEST(K26:K28,L26:L28)</f>
        <v>0.28899082568807305</v>
      </c>
      <c r="L32" s="30"/>
    </row>
    <row r="33" spans="1:12" ht="17" thickBot="1" x14ac:dyDescent="0.25">
      <c r="A33" s="31" t="s">
        <v>41</v>
      </c>
      <c r="B33" s="32">
        <f>TTEST(B26:B28,C26:C28,2,2)</f>
        <v>3.2443864929193088E-3</v>
      </c>
      <c r="C33" s="33"/>
      <c r="D33" s="34" t="s">
        <v>41</v>
      </c>
      <c r="E33" s="32">
        <f>TTEST(E26:E28,F26:F28,2,3)</f>
        <v>1.8433032585561566E-2</v>
      </c>
      <c r="F33" s="33"/>
      <c r="G33" s="34" t="s">
        <v>41</v>
      </c>
      <c r="H33" s="32">
        <f>TTEST(H26:H28,I26:I28,2,2)</f>
        <v>2.8391016825576003E-4</v>
      </c>
      <c r="I33" s="33"/>
      <c r="J33" s="34" t="s">
        <v>41</v>
      </c>
      <c r="K33" s="32">
        <f>TTEST(K26:K28,L26:L28,2,2)</f>
        <v>6.6387545700288407E-4</v>
      </c>
      <c r="L33" s="35"/>
    </row>
    <row r="34" spans="1:12" ht="17" thickBot="1" x14ac:dyDescent="0.25">
      <c r="A34" s="55" t="s">
        <v>48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7"/>
    </row>
    <row r="35" spans="1:12" x14ac:dyDescent="0.2">
      <c r="A35" s="45" t="s">
        <v>24</v>
      </c>
      <c r="B35" s="46"/>
      <c r="C35" s="47"/>
      <c r="D35" s="48" t="s">
        <v>44</v>
      </c>
      <c r="E35" s="49"/>
      <c r="F35" s="50"/>
      <c r="G35" s="51" t="s">
        <v>45</v>
      </c>
      <c r="H35" s="51"/>
      <c r="I35" s="52"/>
      <c r="J35" s="53" t="s">
        <v>46</v>
      </c>
      <c r="K35" s="53"/>
      <c r="L35" s="54"/>
    </row>
    <row r="36" spans="1:12" x14ac:dyDescent="0.2">
      <c r="A36" s="20"/>
      <c r="B36" s="21" t="s">
        <v>42</v>
      </c>
      <c r="C36" s="16" t="s">
        <v>43</v>
      </c>
      <c r="D36" s="21"/>
      <c r="E36" s="21" t="s">
        <v>42</v>
      </c>
      <c r="F36" s="16" t="s">
        <v>43</v>
      </c>
      <c r="G36" s="21"/>
      <c r="H36" s="21" t="s">
        <v>42</v>
      </c>
      <c r="I36" s="16" t="s">
        <v>43</v>
      </c>
      <c r="J36" s="21"/>
      <c r="K36" s="21" t="s">
        <v>42</v>
      </c>
      <c r="L36" s="22" t="s">
        <v>43</v>
      </c>
    </row>
    <row r="37" spans="1:12" x14ac:dyDescent="0.2">
      <c r="A37" s="23" t="s">
        <v>37</v>
      </c>
      <c r="B37" s="24">
        <v>0.86</v>
      </c>
      <c r="C37" s="17">
        <v>2.34</v>
      </c>
      <c r="D37" s="24" t="s">
        <v>37</v>
      </c>
      <c r="E37" s="24">
        <v>1.02</v>
      </c>
      <c r="F37" s="17">
        <v>7.82</v>
      </c>
      <c r="G37" s="24" t="s">
        <v>37</v>
      </c>
      <c r="H37" s="24">
        <v>0.88</v>
      </c>
      <c r="I37" s="17">
        <v>2.4500000000000002</v>
      </c>
      <c r="J37" s="24" t="s">
        <v>37</v>
      </c>
      <c r="K37" s="24">
        <v>0.97</v>
      </c>
      <c r="L37" s="25">
        <v>0.14000000000000001</v>
      </c>
    </row>
    <row r="38" spans="1:12" x14ac:dyDescent="0.2">
      <c r="A38" s="23" t="s">
        <v>38</v>
      </c>
      <c r="B38" s="24">
        <v>1.07</v>
      </c>
      <c r="C38" s="17">
        <v>3.26</v>
      </c>
      <c r="D38" s="24" t="s">
        <v>38</v>
      </c>
      <c r="E38" s="24">
        <v>1.1100000000000001</v>
      </c>
      <c r="F38" s="17">
        <v>7.19</v>
      </c>
      <c r="G38" s="24" t="s">
        <v>38</v>
      </c>
      <c r="H38" s="24">
        <v>1.04</v>
      </c>
      <c r="I38" s="17">
        <v>2.7</v>
      </c>
      <c r="J38" s="24" t="s">
        <v>38</v>
      </c>
      <c r="K38" s="24">
        <v>1.05</v>
      </c>
      <c r="L38" s="25">
        <v>0.28999999999999998</v>
      </c>
    </row>
    <row r="39" spans="1:12" x14ac:dyDescent="0.2">
      <c r="A39" s="23" t="s">
        <v>39</v>
      </c>
      <c r="B39" s="24">
        <v>0.93</v>
      </c>
      <c r="C39" s="17">
        <v>3.13</v>
      </c>
      <c r="D39" s="24" t="s">
        <v>39</v>
      </c>
      <c r="E39" s="24">
        <v>0.96</v>
      </c>
      <c r="F39" s="17">
        <v>6.47</v>
      </c>
      <c r="G39" s="24" t="s">
        <v>39</v>
      </c>
      <c r="H39" s="24">
        <v>1.05</v>
      </c>
      <c r="I39" s="17">
        <v>2.83</v>
      </c>
      <c r="J39" s="24" t="s">
        <v>39</v>
      </c>
      <c r="K39" s="24">
        <v>0.96</v>
      </c>
      <c r="L39" s="25">
        <v>0.18</v>
      </c>
    </row>
    <row r="40" spans="1:12" x14ac:dyDescent="0.2">
      <c r="A40" s="26" t="s">
        <v>15</v>
      </c>
      <c r="B40" s="27">
        <f>AVERAGE(B37:B39)</f>
        <v>0.95333333333333348</v>
      </c>
      <c r="C40" s="18">
        <f>AVERAGE(C37:C39)</f>
        <v>2.91</v>
      </c>
      <c r="D40" s="28" t="s">
        <v>15</v>
      </c>
      <c r="E40" s="27">
        <f>AVERAGE(E37:E39)</f>
        <v>1.03</v>
      </c>
      <c r="F40" s="18">
        <f>AVERAGE(F37:F39)</f>
        <v>7.16</v>
      </c>
      <c r="G40" s="28" t="s">
        <v>15</v>
      </c>
      <c r="H40" s="27">
        <f>AVERAGE(H37:H39)</f>
        <v>0.98999999999999988</v>
      </c>
      <c r="I40" s="18">
        <f>AVERAGE(I37:I39)</f>
        <v>2.66</v>
      </c>
      <c r="J40" s="28" t="s">
        <v>15</v>
      </c>
      <c r="K40" s="27">
        <f>AVERAGE(K37:K39)</f>
        <v>0.99333333333333329</v>
      </c>
      <c r="L40" s="29">
        <f>AVERAGE(L37:L39)</f>
        <v>0.20333333333333334</v>
      </c>
    </row>
    <row r="41" spans="1:12" x14ac:dyDescent="0.2">
      <c r="A41" s="23" t="s">
        <v>16</v>
      </c>
      <c r="B41" s="4">
        <f>STDEV(B37:B39)</f>
        <v>0.10692676621563631</v>
      </c>
      <c r="C41" s="19">
        <f>STDEV(C37:C39)</f>
        <v>0.49789557138018009</v>
      </c>
      <c r="D41" s="24" t="s">
        <v>16</v>
      </c>
      <c r="E41" s="4">
        <f>STDEV(E37:E39)</f>
        <v>7.5498344352707566E-2</v>
      </c>
      <c r="F41" s="19">
        <f>STDEV(F37:F39)</f>
        <v>0.6754998149518624</v>
      </c>
      <c r="G41" s="24" t="s">
        <v>16</v>
      </c>
      <c r="H41" s="4">
        <f>STDEV(H37:H39)</f>
        <v>9.539392014169458E-2</v>
      </c>
      <c r="I41" s="19">
        <f>STDEV(I37:I39)</f>
        <v>0.19313207915827962</v>
      </c>
      <c r="J41" s="24" t="s">
        <v>16</v>
      </c>
      <c r="K41" s="4">
        <f>STDEV(K37:K39)</f>
        <v>4.932882862316252E-2</v>
      </c>
      <c r="L41" s="30">
        <f>STDEV(L37:L39)</f>
        <v>7.7674534651540297E-2</v>
      </c>
    </row>
    <row r="42" spans="1:12" x14ac:dyDescent="0.2">
      <c r="A42" s="23" t="s">
        <v>17</v>
      </c>
      <c r="B42" s="4">
        <f>B41/SQRT(3)</f>
        <v>6.1734197258173806E-2</v>
      </c>
      <c r="C42" s="19">
        <f>C41/SQRT(3)</f>
        <v>0.28746014216466953</v>
      </c>
      <c r="D42" s="24" t="s">
        <v>17</v>
      </c>
      <c r="E42" s="4">
        <f>E41/SQRT(3)</f>
        <v>4.3588989435406775E-2</v>
      </c>
      <c r="F42" s="19">
        <f>F41/SQRT(3)</f>
        <v>0.39000000000000018</v>
      </c>
      <c r="G42" s="24" t="s">
        <v>17</v>
      </c>
      <c r="H42" s="4">
        <f>H41/SQRT(3)</f>
        <v>5.5075705472861031E-2</v>
      </c>
      <c r="I42" s="19">
        <f>I41/SQRT(3)</f>
        <v>0.11150485789118486</v>
      </c>
      <c r="J42" s="24" t="s">
        <v>17</v>
      </c>
      <c r="K42" s="4">
        <f>K41/SQRT(3)</f>
        <v>2.84800124843918E-2</v>
      </c>
      <c r="L42" s="30">
        <f>L41/SQRT(3)</f>
        <v>4.4845413490245706E-2</v>
      </c>
    </row>
    <row r="43" spans="1:12" x14ac:dyDescent="0.2">
      <c r="A43" s="23" t="s">
        <v>40</v>
      </c>
      <c r="B43" s="4">
        <f>FTEST(B37:B39,C37:C39)</f>
        <v>8.8174807197943489E-2</v>
      </c>
      <c r="C43" s="19"/>
      <c r="D43" s="24" t="s">
        <v>40</v>
      </c>
      <c r="E43" s="4">
        <f>FTEST(E37:E39,F37:F39)</f>
        <v>2.4675324675324701E-2</v>
      </c>
      <c r="F43" s="19"/>
      <c r="G43" s="24" t="s">
        <v>40</v>
      </c>
      <c r="H43" s="4">
        <f>FTEST(H37:H39,I37:I39)</f>
        <v>0.39224137931034503</v>
      </c>
      <c r="I43" s="19"/>
      <c r="J43" s="24" t="s">
        <v>40</v>
      </c>
      <c r="K43" s="4">
        <f>FTEST(K37:K39,L37:L39)</f>
        <v>0.5748031496063003</v>
      </c>
      <c r="L43" s="30"/>
    </row>
    <row r="44" spans="1:12" ht="17" thickBot="1" x14ac:dyDescent="0.25">
      <c r="A44" s="31" t="s">
        <v>41</v>
      </c>
      <c r="B44" s="32">
        <f>TTEST(B37:B39,C37:C39,2,2)</f>
        <v>2.6476327511608206E-3</v>
      </c>
      <c r="C44" s="33"/>
      <c r="D44" s="34" t="s">
        <v>41</v>
      </c>
      <c r="E44" s="32">
        <f>TTEST(E37:E39,F37:F39,2,2)</f>
        <v>9.8079292935706542E-5</v>
      </c>
      <c r="F44" s="33"/>
      <c r="G44" s="34" t="s">
        <v>41</v>
      </c>
      <c r="H44" s="32">
        <f>TTEST(H37:H39,I37:I39,2,2)</f>
        <v>1.7790589336479765E-4</v>
      </c>
      <c r="I44" s="33"/>
      <c r="J44" s="34" t="s">
        <v>41</v>
      </c>
      <c r="K44" s="32">
        <f>TTEST(K37:K39,L37:L39,2,2)</f>
        <v>1.1908161810864378E-4</v>
      </c>
      <c r="L44" s="35"/>
    </row>
    <row r="45" spans="1:12" ht="17" thickBot="1" x14ac:dyDescent="0.25">
      <c r="A45" s="55" t="s">
        <v>50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7"/>
    </row>
    <row r="46" spans="1:12" x14ac:dyDescent="0.2">
      <c r="A46" s="45" t="s">
        <v>24</v>
      </c>
      <c r="B46" s="46"/>
      <c r="C46" s="47"/>
      <c r="D46" s="48" t="s">
        <v>44</v>
      </c>
      <c r="E46" s="49"/>
      <c r="F46" s="50"/>
      <c r="G46" s="51" t="s">
        <v>45</v>
      </c>
      <c r="H46" s="51"/>
      <c r="I46" s="52"/>
      <c r="J46" s="53" t="s">
        <v>46</v>
      </c>
      <c r="K46" s="53"/>
      <c r="L46" s="54"/>
    </row>
    <row r="47" spans="1:12" x14ac:dyDescent="0.2">
      <c r="A47" s="20"/>
      <c r="B47" s="21" t="s">
        <v>42</v>
      </c>
      <c r="C47" s="16" t="s">
        <v>43</v>
      </c>
      <c r="D47" s="21"/>
      <c r="E47" s="21" t="s">
        <v>42</v>
      </c>
      <c r="F47" s="16" t="s">
        <v>43</v>
      </c>
      <c r="G47" s="21"/>
      <c r="H47" s="21" t="s">
        <v>42</v>
      </c>
      <c r="I47" s="16" t="s">
        <v>43</v>
      </c>
      <c r="J47" s="21"/>
      <c r="K47" s="21" t="s">
        <v>42</v>
      </c>
      <c r="L47" s="22" t="s">
        <v>43</v>
      </c>
    </row>
    <row r="48" spans="1:12" x14ac:dyDescent="0.2">
      <c r="A48" s="23" t="s">
        <v>37</v>
      </c>
      <c r="B48" s="24">
        <v>0.88</v>
      </c>
      <c r="C48" s="17">
        <v>5.67</v>
      </c>
      <c r="D48" s="24" t="s">
        <v>37</v>
      </c>
      <c r="E48" s="24">
        <v>1.08</v>
      </c>
      <c r="F48" s="17">
        <v>11.82</v>
      </c>
      <c r="G48" s="24" t="s">
        <v>37</v>
      </c>
      <c r="H48" s="24">
        <v>0.87</v>
      </c>
      <c r="I48" s="17">
        <v>2.98</v>
      </c>
      <c r="J48" s="24" t="s">
        <v>37</v>
      </c>
      <c r="K48" s="24">
        <v>1.01</v>
      </c>
      <c r="L48" s="25">
        <v>0.33</v>
      </c>
    </row>
    <row r="49" spans="1:12" x14ac:dyDescent="0.2">
      <c r="A49" s="23" t="s">
        <v>38</v>
      </c>
      <c r="B49" s="24">
        <v>0.97</v>
      </c>
      <c r="C49" s="17">
        <v>6.5</v>
      </c>
      <c r="D49" s="24" t="s">
        <v>38</v>
      </c>
      <c r="E49" s="24">
        <v>1.26</v>
      </c>
      <c r="F49" s="17">
        <v>16.149999999999999</v>
      </c>
      <c r="G49" s="24" t="s">
        <v>38</v>
      </c>
      <c r="H49" s="24">
        <v>1.01</v>
      </c>
      <c r="I49" s="17">
        <v>3.45</v>
      </c>
      <c r="J49" s="24" t="s">
        <v>38</v>
      </c>
      <c r="K49" s="24">
        <v>1.04</v>
      </c>
      <c r="L49" s="25">
        <v>0.22</v>
      </c>
    </row>
    <row r="50" spans="1:12" x14ac:dyDescent="0.2">
      <c r="A50" s="23" t="s">
        <v>39</v>
      </c>
      <c r="B50" s="24">
        <v>1.04</v>
      </c>
      <c r="C50" s="17">
        <v>7.28</v>
      </c>
      <c r="D50" s="24" t="s">
        <v>39</v>
      </c>
      <c r="E50" s="24">
        <v>0.9</v>
      </c>
      <c r="F50" s="17">
        <v>14.93</v>
      </c>
      <c r="G50" s="24" t="s">
        <v>39</v>
      </c>
      <c r="H50" s="24">
        <v>0.95</v>
      </c>
      <c r="I50" s="17">
        <v>2.83</v>
      </c>
      <c r="J50" s="24" t="s">
        <v>39</v>
      </c>
      <c r="K50" s="24">
        <v>0.92</v>
      </c>
      <c r="L50" s="25">
        <v>0.24</v>
      </c>
    </row>
    <row r="51" spans="1:12" x14ac:dyDescent="0.2">
      <c r="A51" s="26" t="s">
        <v>15</v>
      </c>
      <c r="B51" s="27">
        <f>AVERAGE(B48:B50)</f>
        <v>0.96333333333333337</v>
      </c>
      <c r="C51" s="18">
        <f>AVERAGE(C48:C50)</f>
        <v>6.4833333333333334</v>
      </c>
      <c r="D51" s="28" t="s">
        <v>15</v>
      </c>
      <c r="E51" s="27">
        <f>AVERAGE(E48:E50)</f>
        <v>1.0799999999999998</v>
      </c>
      <c r="F51" s="18">
        <f>AVERAGE(F48:F50)</f>
        <v>14.299999999999999</v>
      </c>
      <c r="G51" s="28" t="s">
        <v>15</v>
      </c>
      <c r="H51" s="27">
        <f>AVERAGE(H48:H50)</f>
        <v>0.94333333333333336</v>
      </c>
      <c r="I51" s="18">
        <f>AVERAGE(I48:I50)</f>
        <v>3.0866666666666664</v>
      </c>
      <c r="J51" s="28" t="s">
        <v>15</v>
      </c>
      <c r="K51" s="27">
        <f>AVERAGE(K48:K50)</f>
        <v>0.98999999999999988</v>
      </c>
      <c r="L51" s="29">
        <f>AVERAGE(L48:L50)</f>
        <v>0.26333333333333336</v>
      </c>
    </row>
    <row r="52" spans="1:12" x14ac:dyDescent="0.2">
      <c r="A52" s="23" t="s">
        <v>16</v>
      </c>
      <c r="B52" s="4">
        <f>STDEV(B48:B50)</f>
        <v>8.0208062770106447E-2</v>
      </c>
      <c r="C52" s="19">
        <f>STDEV(C48:C50)</f>
        <v>0.80512938918744259</v>
      </c>
      <c r="D52" s="24" t="s">
        <v>16</v>
      </c>
      <c r="E52" s="4">
        <f>STDEV(E48:E50)</f>
        <v>0.18000000000000119</v>
      </c>
      <c r="F52" s="19">
        <f>STDEV(F48:F50)</f>
        <v>2.2326889617678458</v>
      </c>
      <c r="G52" s="24" t="s">
        <v>16</v>
      </c>
      <c r="H52" s="4">
        <f>STDEV(H48:H50)</f>
        <v>7.023769168568493E-2</v>
      </c>
      <c r="I52" s="19">
        <f>STDEV(I48:I50)</f>
        <v>0.3234707611722169</v>
      </c>
      <c r="J52" s="24" t="s">
        <v>16</v>
      </c>
      <c r="K52" s="4">
        <f>STDEV(K48:K50)</f>
        <v>6.2449979983983973E-2</v>
      </c>
      <c r="L52" s="30">
        <f>STDEV(L48:L50)</f>
        <v>5.8594652770822889E-2</v>
      </c>
    </row>
    <row r="53" spans="1:12" x14ac:dyDescent="0.2">
      <c r="A53" s="23" t="s">
        <v>17</v>
      </c>
      <c r="B53" s="4">
        <f>B52/SQRT(3)</f>
        <v>4.6308146631499361E-2</v>
      </c>
      <c r="C53" s="19">
        <f>C52/SQRT(3)</f>
        <v>0.46484166957984896</v>
      </c>
      <c r="D53" s="24" t="s">
        <v>17</v>
      </c>
      <c r="E53" s="4">
        <f>E52/SQRT(3)</f>
        <v>0.10392304845413333</v>
      </c>
      <c r="F53" s="19">
        <f>F52/SQRT(3)</f>
        <v>1.289043573093372</v>
      </c>
      <c r="G53" s="24" t="s">
        <v>17</v>
      </c>
      <c r="H53" s="4">
        <f>H52/SQRT(3)</f>
        <v>4.0551750201988139E-2</v>
      </c>
      <c r="I53" s="19">
        <f>I52/SQRT(3)</f>
        <v>0.18675593103775259</v>
      </c>
      <c r="J53" s="24" t="s">
        <v>17</v>
      </c>
      <c r="K53" s="4">
        <f>K52/SQRT(3)</f>
        <v>3.605551275463989E-2</v>
      </c>
      <c r="L53" s="30">
        <f>L52/SQRT(3)</f>
        <v>3.3829638550307246E-2</v>
      </c>
    </row>
    <row r="54" spans="1:12" x14ac:dyDescent="0.2">
      <c r="A54" s="23" t="s">
        <v>40</v>
      </c>
      <c r="B54" s="4">
        <f>FTEST(B48:B50,C48:C50)</f>
        <v>1.9653767820773927E-2</v>
      </c>
      <c r="C54" s="19"/>
      <c r="D54" s="24" t="s">
        <v>40</v>
      </c>
      <c r="E54" s="4">
        <f>FTEST(E48:E50,F48:F50)</f>
        <v>1.2915313016961329E-2</v>
      </c>
      <c r="F54" s="19"/>
      <c r="G54" s="24" t="s">
        <v>40</v>
      </c>
      <c r="H54" s="4">
        <f>FTEST(H48:H50,I48:I50)</f>
        <v>9.0051718892607241E-2</v>
      </c>
      <c r="I54" s="19"/>
      <c r="J54" s="24" t="s">
        <v>40</v>
      </c>
      <c r="K54" s="4">
        <f>FTEST(K48:K50,L48:L50)</f>
        <v>0.93636363636363673</v>
      </c>
      <c r="L54" s="30"/>
    </row>
    <row r="55" spans="1:12" ht="17" thickBot="1" x14ac:dyDescent="0.25">
      <c r="A55" s="31" t="s">
        <v>41</v>
      </c>
      <c r="B55" s="32">
        <f>TTEST(B48:B50,C48:C50,2,3)</f>
        <v>6.5915483596892237E-3</v>
      </c>
      <c r="C55" s="33"/>
      <c r="D55" s="34" t="s">
        <v>41</v>
      </c>
      <c r="E55" s="32">
        <f>TTEST(E48:E50,F48:F50,2,2)</f>
        <v>5.1607465702310372E-4</v>
      </c>
      <c r="F55" s="33"/>
      <c r="G55" s="34" t="s">
        <v>41</v>
      </c>
      <c r="H55" s="32">
        <f>TTEST(H48:H50,I48:I50,2,2)</f>
        <v>3.599417434182675E-4</v>
      </c>
      <c r="I55" s="33"/>
      <c r="J55" s="34" t="s">
        <v>41</v>
      </c>
      <c r="K55" s="32">
        <f>TTEST(K48:K50,L48:L50,2,2)</f>
        <v>1.2470535855346821E-4</v>
      </c>
      <c r="L55" s="35"/>
    </row>
    <row r="56" spans="1:12" ht="17" thickBot="1" x14ac:dyDescent="0.25">
      <c r="A56" s="55" t="s">
        <v>52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7"/>
    </row>
    <row r="57" spans="1:12" x14ac:dyDescent="0.2">
      <c r="A57" s="45" t="s">
        <v>24</v>
      </c>
      <c r="B57" s="46"/>
      <c r="C57" s="47"/>
      <c r="D57" s="48" t="s">
        <v>44</v>
      </c>
      <c r="E57" s="49"/>
      <c r="F57" s="50"/>
      <c r="G57" s="51" t="s">
        <v>45</v>
      </c>
      <c r="H57" s="51"/>
      <c r="I57" s="52"/>
      <c r="J57" s="53" t="s">
        <v>46</v>
      </c>
      <c r="K57" s="53"/>
      <c r="L57" s="54"/>
    </row>
    <row r="58" spans="1:12" x14ac:dyDescent="0.2">
      <c r="A58" s="20"/>
      <c r="B58" s="21" t="s">
        <v>42</v>
      </c>
      <c r="C58" s="16" t="s">
        <v>43</v>
      </c>
      <c r="D58" s="21"/>
      <c r="E58" s="21" t="s">
        <v>42</v>
      </c>
      <c r="F58" s="16" t="s">
        <v>43</v>
      </c>
      <c r="G58" s="21"/>
      <c r="H58" s="21" t="s">
        <v>42</v>
      </c>
      <c r="I58" s="16" t="s">
        <v>43</v>
      </c>
      <c r="J58" s="21"/>
      <c r="K58" s="21" t="s">
        <v>42</v>
      </c>
      <c r="L58" s="22" t="s">
        <v>43</v>
      </c>
    </row>
    <row r="59" spans="1:12" x14ac:dyDescent="0.2">
      <c r="A59" s="23" t="s">
        <v>37</v>
      </c>
      <c r="B59" s="24">
        <v>0.8</v>
      </c>
      <c r="C59" s="17">
        <v>4.17</v>
      </c>
      <c r="D59" s="24" t="s">
        <v>37</v>
      </c>
      <c r="E59" s="24">
        <v>1.0900000000000001</v>
      </c>
      <c r="F59" s="17">
        <v>14.45</v>
      </c>
      <c r="G59" s="24" t="s">
        <v>37</v>
      </c>
      <c r="H59" s="24">
        <v>0.84</v>
      </c>
      <c r="I59" s="17">
        <v>3.19</v>
      </c>
      <c r="J59" s="24" t="s">
        <v>37</v>
      </c>
      <c r="K59" s="24">
        <v>1.01</v>
      </c>
      <c r="L59" s="25">
        <v>0.35</v>
      </c>
    </row>
    <row r="60" spans="1:12" x14ac:dyDescent="0.2">
      <c r="A60" s="23" t="s">
        <v>38</v>
      </c>
      <c r="B60" s="24">
        <v>1.03</v>
      </c>
      <c r="C60" s="17">
        <v>6.83</v>
      </c>
      <c r="D60" s="24" t="s">
        <v>38</v>
      </c>
      <c r="E60" s="24">
        <v>1.03</v>
      </c>
      <c r="F60" s="17">
        <v>12.98</v>
      </c>
      <c r="G60" s="24" t="s">
        <v>38</v>
      </c>
      <c r="H60" s="24">
        <v>1.01</v>
      </c>
      <c r="I60" s="17">
        <v>2.44</v>
      </c>
      <c r="J60" s="24" t="s">
        <v>38</v>
      </c>
      <c r="K60" s="24">
        <v>1.06</v>
      </c>
      <c r="L60" s="25">
        <v>0.4</v>
      </c>
    </row>
    <row r="61" spans="1:12" x14ac:dyDescent="0.2">
      <c r="A61" s="23" t="s">
        <v>39</v>
      </c>
      <c r="B61" s="24">
        <v>0.99</v>
      </c>
      <c r="C61" s="17">
        <v>5.7</v>
      </c>
      <c r="D61" s="24" t="s">
        <v>39</v>
      </c>
      <c r="E61" s="24">
        <v>1</v>
      </c>
      <c r="F61" s="17">
        <v>13.13</v>
      </c>
      <c r="G61" s="24" t="s">
        <v>39</v>
      </c>
      <c r="H61" s="24">
        <v>1.1200000000000001</v>
      </c>
      <c r="I61" s="17">
        <v>2.75</v>
      </c>
      <c r="J61" s="24" t="s">
        <v>39</v>
      </c>
      <c r="K61" s="24">
        <v>0.95</v>
      </c>
      <c r="L61" s="25">
        <v>0.22</v>
      </c>
    </row>
    <row r="62" spans="1:12" x14ac:dyDescent="0.2">
      <c r="A62" s="26" t="s">
        <v>15</v>
      </c>
      <c r="B62" s="27">
        <f>AVERAGE(B59:B61)</f>
        <v>0.94000000000000006</v>
      </c>
      <c r="C62" s="18">
        <f>AVERAGE(C59:C61)</f>
        <v>5.5666666666666664</v>
      </c>
      <c r="D62" s="28" t="s">
        <v>15</v>
      </c>
      <c r="E62" s="27">
        <f>AVERAGE(E59:E61)</f>
        <v>1.04</v>
      </c>
      <c r="F62" s="18">
        <f>AVERAGE(F59:F61)</f>
        <v>13.520000000000001</v>
      </c>
      <c r="G62" s="28" t="s">
        <v>15</v>
      </c>
      <c r="H62" s="27">
        <f>AVERAGE(H59:H61)</f>
        <v>0.9900000000000001</v>
      </c>
      <c r="I62" s="18">
        <f>AVERAGE(I59:I61)</f>
        <v>2.793333333333333</v>
      </c>
      <c r="J62" s="28" t="s">
        <v>15</v>
      </c>
      <c r="K62" s="27">
        <f>AVERAGE(K59:K61)</f>
        <v>1.0066666666666668</v>
      </c>
      <c r="L62" s="29">
        <f>AVERAGE(L59:L61)</f>
        <v>0.32333333333333331</v>
      </c>
    </row>
    <row r="63" spans="1:12" x14ac:dyDescent="0.2">
      <c r="A63" s="23" t="s">
        <v>16</v>
      </c>
      <c r="B63" s="4">
        <f>STDEV(B59:B61)</f>
        <v>0.12288205727444373</v>
      </c>
      <c r="C63" s="19">
        <f>STDEV(C59:C61)</f>
        <v>1.3350031210949826</v>
      </c>
      <c r="D63" s="24" t="s">
        <v>16</v>
      </c>
      <c r="E63" s="4">
        <f>STDEV(E59:E61)</f>
        <v>4.5825756949558441E-2</v>
      </c>
      <c r="F63" s="19">
        <f>STDEV(F59:F61)</f>
        <v>0.80888812576276503</v>
      </c>
      <c r="G63" s="24" t="s">
        <v>16</v>
      </c>
      <c r="H63" s="4">
        <f>STDEV(H59:H61)</f>
        <v>0.14106735979665816</v>
      </c>
      <c r="I63" s="19">
        <f>STDEV(I59:I61)</f>
        <v>0.37687309977409594</v>
      </c>
      <c r="J63" s="24" t="s">
        <v>16</v>
      </c>
      <c r="K63" s="4">
        <f>STDEV(K59:K61)</f>
        <v>5.5075705472861072E-2</v>
      </c>
      <c r="L63" s="30">
        <f>STDEV(L59:L61)</f>
        <v>9.291573243177581E-2</v>
      </c>
    </row>
    <row r="64" spans="1:12" x14ac:dyDescent="0.2">
      <c r="A64" s="23" t="s">
        <v>17</v>
      </c>
      <c r="B64" s="4">
        <f>B63/SQRT(3)</f>
        <v>7.0945988845975111E-2</v>
      </c>
      <c r="C64" s="19">
        <f>C63/SQRT(3)</f>
        <v>0.77076441133317886</v>
      </c>
      <c r="D64" s="24" t="s">
        <v>17</v>
      </c>
      <c r="E64" s="4">
        <f>E63/SQRT(3)</f>
        <v>2.6457513110645932E-2</v>
      </c>
      <c r="F64" s="19">
        <f>F63/SQRT(3)</f>
        <v>0.46701177715342429</v>
      </c>
      <c r="G64" s="24" t="s">
        <v>17</v>
      </c>
      <c r="H64" s="4">
        <f>H63/SQRT(3)</f>
        <v>8.1445278152470379E-2</v>
      </c>
      <c r="I64" s="19">
        <f>I63/SQRT(3)</f>
        <v>0.21758778560490299</v>
      </c>
      <c r="J64" s="24" t="s">
        <v>17</v>
      </c>
      <c r="K64" s="4">
        <f>K63/SQRT(3)</f>
        <v>3.1797973380564885E-2</v>
      </c>
      <c r="L64" s="30">
        <f>L63/SQRT(3)</f>
        <v>5.3644923131437011E-2</v>
      </c>
    </row>
    <row r="65" spans="1:12" x14ac:dyDescent="0.2">
      <c r="A65" s="23" t="s">
        <v>40</v>
      </c>
      <c r="B65" s="4">
        <f>FTEST(B59:B61,C59:C61)</f>
        <v>1.6802670623145399E-2</v>
      </c>
      <c r="C65" s="19"/>
      <c r="D65" s="24" t="s">
        <v>40</v>
      </c>
      <c r="E65" s="4">
        <f>FTEST(E59:E61,F59:F61)</f>
        <v>6.3985374771481033E-3</v>
      </c>
      <c r="F65" s="19"/>
      <c r="G65" s="24" t="s">
        <v>40</v>
      </c>
      <c r="H65" s="4">
        <f>FTEST(H59:H61,I59:I61)</f>
        <v>0.24578015644298093</v>
      </c>
      <c r="I65" s="19"/>
      <c r="J65" s="24" t="s">
        <v>40</v>
      </c>
      <c r="K65" s="4">
        <f>FTEST(K59:K61,L59:L61)</f>
        <v>0.52000000000000068</v>
      </c>
      <c r="L65" s="30"/>
    </row>
    <row r="66" spans="1:12" ht="17" thickBot="1" x14ac:dyDescent="0.25">
      <c r="A66" s="31" t="s">
        <v>41</v>
      </c>
      <c r="B66" s="32">
        <f>TTEST(B59:B61,C59:C61,2,3)</f>
        <v>2.5817940444855914E-2</v>
      </c>
      <c r="C66" s="33"/>
      <c r="D66" s="34" t="s">
        <v>41</v>
      </c>
      <c r="E66" s="32">
        <f>TTEST(E59:E61,F59:F61,2,3)</f>
        <v>1.3553037436187278E-3</v>
      </c>
      <c r="F66" s="33"/>
      <c r="G66" s="34" t="s">
        <v>41</v>
      </c>
      <c r="H66" s="32">
        <f>TTEST(H59:H61,I59:I61,2,2)</f>
        <v>1.4848611503673499E-3</v>
      </c>
      <c r="I66" s="33"/>
      <c r="J66" s="34" t="s">
        <v>41</v>
      </c>
      <c r="K66" s="32">
        <f>TTEST(K59:K61,L59:L61,2,2)</f>
        <v>3.9403563751141892E-4</v>
      </c>
      <c r="L66" s="35"/>
    </row>
  </sheetData>
  <mergeCells count="30">
    <mergeCell ref="A57:C57"/>
    <mergeCell ref="D57:F57"/>
    <mergeCell ref="G57:I57"/>
    <mergeCell ref="J57:L57"/>
    <mergeCell ref="A23:L23"/>
    <mergeCell ref="A56:L56"/>
    <mergeCell ref="A24:C24"/>
    <mergeCell ref="D24:F24"/>
    <mergeCell ref="G24:I24"/>
    <mergeCell ref="J24:L24"/>
    <mergeCell ref="A45:L45"/>
    <mergeCell ref="A46:C46"/>
    <mergeCell ref="D46:F46"/>
    <mergeCell ref="G46:I46"/>
    <mergeCell ref="J46:L46"/>
    <mergeCell ref="A34:L34"/>
    <mergeCell ref="A35:C35"/>
    <mergeCell ref="D35:F35"/>
    <mergeCell ref="G35:I35"/>
    <mergeCell ref="J35:L35"/>
    <mergeCell ref="A2:C2"/>
    <mergeCell ref="D2:F2"/>
    <mergeCell ref="G2:I2"/>
    <mergeCell ref="J2:L2"/>
    <mergeCell ref="A1:L1"/>
    <mergeCell ref="A12:L12"/>
    <mergeCell ref="A13:C13"/>
    <mergeCell ref="D13:F13"/>
    <mergeCell ref="G13:I13"/>
    <mergeCell ref="J13:L13"/>
  </mergeCells>
  <pageMargins left="0.7" right="0.7" top="0.75" bottom="0.75" header="0.3" footer="0.3"/>
  <pageSetup scale="55" fitToWidth="2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23387-C697-4540-B5A3-BBD09652A06D}">
  <sheetPr>
    <pageSetUpPr fitToPage="1"/>
  </sheetPr>
  <dimension ref="A1:M55"/>
  <sheetViews>
    <sheetView zoomScale="110" zoomScaleNormal="110" workbookViewId="0">
      <pane ySplit="1" topLeftCell="A28" activePane="bottomLeft" state="frozen"/>
      <selection pane="bottomLeft" activeCell="C55" sqref="C55"/>
    </sheetView>
  </sheetViews>
  <sheetFormatPr baseColWidth="10" defaultRowHeight="16" x14ac:dyDescent="0.2"/>
  <cols>
    <col min="2" max="2" width="23.85546875" bestFit="1" customWidth="1"/>
    <col min="4" max="4" width="12.7109375" customWidth="1"/>
    <col min="5" max="5" width="12.28515625" customWidth="1"/>
    <col min="6" max="6" width="9.7109375" customWidth="1"/>
    <col min="7" max="7" width="16.7109375" customWidth="1"/>
    <col min="12" max="12" width="12.28515625" customWidth="1"/>
  </cols>
  <sheetData>
    <row r="1" spans="1:13" s="1" customFormat="1" ht="11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13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x14ac:dyDescent="0.2">
      <c r="A2" t="s">
        <v>11</v>
      </c>
      <c r="B2" t="s">
        <v>18</v>
      </c>
      <c r="C2">
        <v>22.17</v>
      </c>
      <c r="D2" s="38">
        <f>AVERAGE(C2:C4)</f>
        <v>22.196666666666669</v>
      </c>
      <c r="E2" s="3">
        <f>D2-C2</f>
        <v>2.6666666666667282E-2</v>
      </c>
      <c r="F2" s="4">
        <f>2^E2</f>
        <v>1.0186558099572929</v>
      </c>
    </row>
    <row r="3" spans="1:13" x14ac:dyDescent="0.2">
      <c r="A3" s="5" t="s">
        <v>11</v>
      </c>
      <c r="B3" s="5" t="s">
        <v>19</v>
      </c>
      <c r="C3">
        <v>22.16</v>
      </c>
      <c r="D3" s="38"/>
      <c r="E3" s="7">
        <f>D2-C3</f>
        <v>3.6666666666668846E-2</v>
      </c>
      <c r="F3" s="8">
        <f t="shared" ref="F3:F19" si="0">2^E3</f>
        <v>1.0257411214340193</v>
      </c>
    </row>
    <row r="4" spans="1:13" x14ac:dyDescent="0.2">
      <c r="A4" s="6" t="s">
        <v>11</v>
      </c>
      <c r="B4" s="6" t="s">
        <v>20</v>
      </c>
      <c r="C4">
        <v>22.26</v>
      </c>
      <c r="D4" s="38"/>
      <c r="E4" s="9">
        <f>D2-C4</f>
        <v>-6.3333333333332575E-2</v>
      </c>
      <c r="F4" s="10">
        <f t="shared" si="0"/>
        <v>0.95705030707390171</v>
      </c>
    </row>
    <row r="5" spans="1:13" x14ac:dyDescent="0.2">
      <c r="A5" t="s">
        <v>11</v>
      </c>
      <c r="B5" t="s">
        <v>21</v>
      </c>
      <c r="C5">
        <v>21.98</v>
      </c>
      <c r="D5" s="38"/>
      <c r="E5" s="3">
        <f>D2-C5</f>
        <v>0.21666666666666856</v>
      </c>
      <c r="F5" s="4">
        <f t="shared" si="0"/>
        <v>1.1620455869578412</v>
      </c>
    </row>
    <row r="6" spans="1:13" x14ac:dyDescent="0.2">
      <c r="A6" s="5" t="s">
        <v>11</v>
      </c>
      <c r="B6" s="5" t="s">
        <v>22</v>
      </c>
      <c r="C6">
        <v>22.24</v>
      </c>
      <c r="D6" s="38"/>
      <c r="E6" s="7">
        <f>D2-C6</f>
        <v>-4.3333333333329449E-2</v>
      </c>
      <c r="F6" s="8">
        <f t="shared" si="0"/>
        <v>0.97041023149354311</v>
      </c>
    </row>
    <row r="7" spans="1:13" x14ac:dyDescent="0.2">
      <c r="A7" s="6" t="s">
        <v>11</v>
      </c>
      <c r="B7" s="6" t="s">
        <v>23</v>
      </c>
      <c r="C7">
        <v>21.98</v>
      </c>
      <c r="D7" s="38"/>
      <c r="E7" s="9">
        <f>D2-C7</f>
        <v>0.21666666666666856</v>
      </c>
      <c r="F7" s="10">
        <f t="shared" si="0"/>
        <v>1.1620455869578412</v>
      </c>
    </row>
    <row r="8" spans="1:13" x14ac:dyDescent="0.2">
      <c r="A8" t="s">
        <v>12</v>
      </c>
      <c r="B8" t="s">
        <v>18</v>
      </c>
      <c r="C8">
        <v>24.26</v>
      </c>
      <c r="D8" s="38">
        <f>AVERAGE(C8:C10)</f>
        <v>24.306666666666668</v>
      </c>
      <c r="E8" s="3">
        <f>D8-C8</f>
        <v>4.6666666666666856E-2</v>
      </c>
      <c r="F8" s="4">
        <f t="shared" si="0"/>
        <v>1.032875715149387</v>
      </c>
    </row>
    <row r="9" spans="1:13" x14ac:dyDescent="0.2">
      <c r="A9" s="5" t="s">
        <v>12</v>
      </c>
      <c r="B9" s="5" t="s">
        <v>19</v>
      </c>
      <c r="C9">
        <v>24.24</v>
      </c>
      <c r="D9" s="38"/>
      <c r="E9" s="7">
        <f>D8-C9</f>
        <v>6.6666666666669983E-2</v>
      </c>
      <c r="F9" s="8">
        <f t="shared" si="0"/>
        <v>1.0472941228206292</v>
      </c>
    </row>
    <row r="10" spans="1:13" x14ac:dyDescent="0.2">
      <c r="A10" s="6" t="s">
        <v>12</v>
      </c>
      <c r="B10" s="6" t="s">
        <v>20</v>
      </c>
      <c r="C10">
        <v>24.42</v>
      </c>
      <c r="D10" s="38"/>
      <c r="E10" s="9">
        <f>D8-C10</f>
        <v>-0.11333333333333329</v>
      </c>
      <c r="F10" s="10">
        <f t="shared" si="0"/>
        <v>0.92444966021136032</v>
      </c>
    </row>
    <row r="11" spans="1:13" x14ac:dyDescent="0.2">
      <c r="A11" t="s">
        <v>12</v>
      </c>
      <c r="B11" t="s">
        <v>21</v>
      </c>
      <c r="C11">
        <v>23.31</v>
      </c>
      <c r="D11" s="38"/>
      <c r="E11" s="3">
        <f>D8-C11</f>
        <v>0.9966666666666697</v>
      </c>
      <c r="F11" s="4">
        <f t="shared" si="0"/>
        <v>1.9953843530540507</v>
      </c>
    </row>
    <row r="12" spans="1:13" x14ac:dyDescent="0.2">
      <c r="A12" s="5" t="s">
        <v>12</v>
      </c>
      <c r="B12" s="5" t="s">
        <v>22</v>
      </c>
      <c r="C12">
        <v>23.41</v>
      </c>
      <c r="D12" s="38"/>
      <c r="E12" s="7">
        <f>D8-C12</f>
        <v>0.89666666666666828</v>
      </c>
      <c r="F12" s="8">
        <f t="shared" si="0"/>
        <v>1.8617594321957562</v>
      </c>
    </row>
    <row r="13" spans="1:13" x14ac:dyDescent="0.2">
      <c r="A13" s="6" t="s">
        <v>12</v>
      </c>
      <c r="B13" s="6" t="s">
        <v>23</v>
      </c>
      <c r="C13">
        <v>23.89</v>
      </c>
      <c r="D13" s="38"/>
      <c r="E13" s="9">
        <f>D8-C13</f>
        <v>0.41666666666666785</v>
      </c>
      <c r="F13" s="10">
        <f t="shared" si="0"/>
        <v>1.3348398541700355</v>
      </c>
    </row>
    <row r="14" spans="1:13" x14ac:dyDescent="0.2">
      <c r="A14" t="s">
        <v>45</v>
      </c>
      <c r="B14" t="s">
        <v>18</v>
      </c>
      <c r="C14">
        <v>38</v>
      </c>
      <c r="D14" s="38">
        <f>AVERAGE(C14:C15)</f>
        <v>38.19</v>
      </c>
      <c r="E14" s="3">
        <f>D14-C14</f>
        <v>0.18999999999999773</v>
      </c>
      <c r="F14" s="4">
        <f t="shared" si="0"/>
        <v>1.1407637158684218</v>
      </c>
      <c r="G14" s="4">
        <f t="shared" ref="G14:G19" si="1">GEOMEAN(F2,F8)</f>
        <v>1.025741121434018</v>
      </c>
      <c r="H14" s="3">
        <f t="shared" ref="H14:H19" si="2">F14/G14</f>
        <v>1.1121360858318703</v>
      </c>
      <c r="I14" s="3">
        <f t="shared" ref="I14:I19" si="3">ABS(LOG(H14,2))</f>
        <v>0.15333333333333085</v>
      </c>
      <c r="J14" s="40">
        <f>GEOMEAN(H14,H15,H16)</f>
        <v>1.0257411214340151</v>
      </c>
      <c r="K14" s="40">
        <f>AVERAGE(I14:I16)</f>
        <v>0.19777777777777908</v>
      </c>
      <c r="L14" s="40">
        <f>STDEV(I14:I16)</f>
        <v>4.4169287134006995E-2</v>
      </c>
      <c r="M14" s="40">
        <f>L14/SQRT(3)</f>
        <v>2.5501149816732814E-2</v>
      </c>
    </row>
    <row r="15" spans="1:13" x14ac:dyDescent="0.2">
      <c r="A15" s="5" t="s">
        <v>45</v>
      </c>
      <c r="B15" s="5" t="s">
        <v>19</v>
      </c>
      <c r="C15">
        <v>38.380000000000003</v>
      </c>
      <c r="D15" s="38"/>
      <c r="E15" s="7">
        <f>D14-C15</f>
        <v>-0.19000000000000483</v>
      </c>
      <c r="F15" s="8">
        <f t="shared" si="0"/>
        <v>0.8766057213160322</v>
      </c>
      <c r="G15" s="8">
        <f t="shared" si="1"/>
        <v>1.0364615998739604</v>
      </c>
      <c r="H15" s="7">
        <f>F15/G15</f>
        <v>0.8457676786314442</v>
      </c>
      <c r="I15" s="7">
        <f t="shared" si="3"/>
        <v>0.24166666666667405</v>
      </c>
      <c r="J15" s="40"/>
      <c r="K15" s="40"/>
      <c r="L15" s="40"/>
      <c r="M15" s="40"/>
    </row>
    <row r="16" spans="1:13" x14ac:dyDescent="0.2">
      <c r="A16" s="6" t="s">
        <v>45</v>
      </c>
      <c r="B16" s="6" t="s">
        <v>20</v>
      </c>
      <c r="C16">
        <v>38.08</v>
      </c>
      <c r="D16" s="38"/>
      <c r="E16" s="9">
        <f>D14-C16</f>
        <v>0.10999999999999943</v>
      </c>
      <c r="F16" s="10">
        <f t="shared" si="0"/>
        <v>1.0792282365044268</v>
      </c>
      <c r="G16" s="10">
        <f t="shared" si="1"/>
        <v>0.94060875563628821</v>
      </c>
      <c r="H16" s="9">
        <f t="shared" si="2"/>
        <v>1.1473720928467941</v>
      </c>
      <c r="I16" s="9">
        <f t="shared" si="3"/>
        <v>0.19833333333333231</v>
      </c>
      <c r="J16" s="40"/>
      <c r="K16" s="40"/>
      <c r="L16" s="40"/>
      <c r="M16" s="40"/>
    </row>
    <row r="17" spans="1:13" x14ac:dyDescent="0.2">
      <c r="A17" t="s">
        <v>45</v>
      </c>
      <c r="B17" t="s">
        <v>21</v>
      </c>
      <c r="C17">
        <v>36.369999999999997</v>
      </c>
      <c r="D17" s="38"/>
      <c r="E17" s="3">
        <f>D14-C17</f>
        <v>1.8200000000000003</v>
      </c>
      <c r="F17" s="4">
        <f t="shared" si="0"/>
        <v>3.5308119851626203</v>
      </c>
      <c r="G17" s="4">
        <f t="shared" si="1"/>
        <v>1.5227368721322758</v>
      </c>
      <c r="H17" s="3">
        <f t="shared" si="2"/>
        <v>2.3187275817511752</v>
      </c>
      <c r="I17" s="3">
        <f t="shared" si="3"/>
        <v>1.2133333333333312</v>
      </c>
      <c r="J17" s="40">
        <f>GEOMEAN(H17,H18,H19)</f>
        <v>2.8546885083417224</v>
      </c>
      <c r="K17" s="40">
        <f>AVERAGE(H17:H19)</f>
        <v>3.1843998894885068</v>
      </c>
      <c r="L17" s="40">
        <f>STDEV(I17:I19)</f>
        <v>0.80318117507819931</v>
      </c>
      <c r="M17" s="40">
        <f>L17/SQRT(3)</f>
        <v>0.46371686763943831</v>
      </c>
    </row>
    <row r="18" spans="1:13" x14ac:dyDescent="0.2">
      <c r="A18" s="5" t="s">
        <v>45</v>
      </c>
      <c r="B18" s="5" t="s">
        <v>22</v>
      </c>
      <c r="C18">
        <v>36.86</v>
      </c>
      <c r="D18" s="38"/>
      <c r="E18" s="7">
        <f>D14-C18</f>
        <v>1.3299999999999983</v>
      </c>
      <c r="F18" s="8">
        <f>2^E18</f>
        <v>2.5140267490436536</v>
      </c>
      <c r="G18" s="8">
        <f t="shared" si="1"/>
        <v>1.3441243995934198</v>
      </c>
      <c r="H18" s="7">
        <f t="shared" si="2"/>
        <v>1.8703824957006316</v>
      </c>
      <c r="I18" s="7">
        <f t="shared" si="3"/>
        <v>0.90333333333332888</v>
      </c>
      <c r="J18" s="40"/>
      <c r="K18" s="40"/>
      <c r="L18" s="40"/>
      <c r="M18" s="40"/>
    </row>
    <row r="19" spans="1:13" ht="17" thickBot="1" x14ac:dyDescent="0.25">
      <c r="A19" s="11" t="s">
        <v>45</v>
      </c>
      <c r="B19" s="11" t="s">
        <v>23</v>
      </c>
      <c r="C19" s="14">
        <v>35.450000000000003</v>
      </c>
      <c r="D19" s="39"/>
      <c r="E19" s="12">
        <f>D14-C19</f>
        <v>2.7399999999999949</v>
      </c>
      <c r="F19" s="13">
        <f t="shared" si="0"/>
        <v>6.6807033554269308</v>
      </c>
      <c r="G19" s="13">
        <f t="shared" si="1"/>
        <v>1.2454496223588243</v>
      </c>
      <c r="H19" s="12">
        <f t="shared" si="2"/>
        <v>5.3640895910137143</v>
      </c>
      <c r="I19" s="12">
        <f t="shared" si="3"/>
        <v>2.4233333333333267</v>
      </c>
      <c r="J19" s="41"/>
      <c r="K19" s="41"/>
      <c r="L19" s="41"/>
      <c r="M19" s="41"/>
    </row>
    <row r="20" spans="1:13" x14ac:dyDescent="0.2">
      <c r="A20" t="s">
        <v>11</v>
      </c>
      <c r="B20" t="s">
        <v>26</v>
      </c>
      <c r="C20">
        <v>21.87</v>
      </c>
      <c r="D20" s="38">
        <f>AVERAGE(C20:C22)</f>
        <v>21.903333333333336</v>
      </c>
      <c r="E20" s="3">
        <f>D20-C20</f>
        <v>3.3333333333334991E-2</v>
      </c>
      <c r="F20" s="4">
        <f>2^E20</f>
        <v>1.0233738919967761</v>
      </c>
    </row>
    <row r="21" spans="1:13" x14ac:dyDescent="0.2">
      <c r="A21" s="5" t="s">
        <v>11</v>
      </c>
      <c r="B21" s="5" t="s">
        <v>27</v>
      </c>
      <c r="C21">
        <v>21.88</v>
      </c>
      <c r="D21" s="38"/>
      <c r="E21" s="7">
        <f>D20-C21</f>
        <v>2.3333333333336981E-2</v>
      </c>
      <c r="F21" s="8">
        <f t="shared" ref="F21:F35" si="4">2^E21</f>
        <v>1.0163049321681914</v>
      </c>
    </row>
    <row r="22" spans="1:13" x14ac:dyDescent="0.2">
      <c r="A22" s="6" t="s">
        <v>11</v>
      </c>
      <c r="B22" s="6" t="s">
        <v>28</v>
      </c>
      <c r="C22">
        <v>21.96</v>
      </c>
      <c r="D22" s="38"/>
      <c r="E22" s="9">
        <f>D20-C22</f>
        <v>-5.6666666666664867E-2</v>
      </c>
      <c r="F22" s="10">
        <f t="shared" si="4"/>
        <v>0.96148305248265442</v>
      </c>
    </row>
    <row r="23" spans="1:13" x14ac:dyDescent="0.2">
      <c r="A23" t="s">
        <v>11</v>
      </c>
      <c r="B23" t="s">
        <v>29</v>
      </c>
      <c r="C23">
        <v>21.81</v>
      </c>
      <c r="D23" s="38"/>
      <c r="E23" s="3">
        <f>D20-C23</f>
        <v>9.3333333333337265E-2</v>
      </c>
      <c r="F23" s="4">
        <f t="shared" si="4"/>
        <v>1.0668322429453605</v>
      </c>
    </row>
    <row r="24" spans="1:13" x14ac:dyDescent="0.2">
      <c r="A24" s="5" t="s">
        <v>11</v>
      </c>
      <c r="B24" s="5" t="s">
        <v>30</v>
      </c>
      <c r="C24">
        <v>22.06</v>
      </c>
      <c r="D24" s="38"/>
      <c r="E24" s="7">
        <f>D20-C24</f>
        <v>-0.15666666666666273</v>
      </c>
      <c r="F24" s="8">
        <f t="shared" si="4"/>
        <v>0.89709540876983351</v>
      </c>
    </row>
    <row r="25" spans="1:13" x14ac:dyDescent="0.2">
      <c r="A25" s="6" t="s">
        <v>11</v>
      </c>
      <c r="B25" s="6" t="s">
        <v>31</v>
      </c>
      <c r="C25">
        <v>22.29</v>
      </c>
      <c r="D25" s="38"/>
      <c r="E25" s="9">
        <f>D20-C25</f>
        <v>-0.38666666666666316</v>
      </c>
      <c r="F25" s="10">
        <f t="shared" si="4"/>
        <v>0.7648948467619977</v>
      </c>
    </row>
    <row r="26" spans="1:13" x14ac:dyDescent="0.2">
      <c r="A26" t="s">
        <v>12</v>
      </c>
      <c r="B26" t="s">
        <v>26</v>
      </c>
      <c r="C26">
        <v>23.91</v>
      </c>
      <c r="D26" s="38">
        <f>AVERAGE(C26:C28)</f>
        <v>23.91333333333333</v>
      </c>
      <c r="E26" s="3">
        <f>D26-C26</f>
        <v>3.3333333333303017E-3</v>
      </c>
      <c r="F26" s="4">
        <f t="shared" si="4"/>
        <v>1.0023131618421708</v>
      </c>
    </row>
    <row r="27" spans="1:13" x14ac:dyDescent="0.2">
      <c r="A27" s="5" t="s">
        <v>12</v>
      </c>
      <c r="B27" s="5" t="s">
        <v>27</v>
      </c>
      <c r="C27">
        <v>24.03</v>
      </c>
      <c r="D27" s="38"/>
      <c r="E27" s="7">
        <f>D26-C27</f>
        <v>-0.11666666666667069</v>
      </c>
      <c r="F27" s="8">
        <f t="shared" si="4"/>
        <v>0.92231619358593653</v>
      </c>
    </row>
    <row r="28" spans="1:13" x14ac:dyDescent="0.2">
      <c r="A28" s="6" t="s">
        <v>12</v>
      </c>
      <c r="B28" s="6" t="s">
        <v>28</v>
      </c>
      <c r="C28">
        <v>23.8</v>
      </c>
      <c r="D28" s="38"/>
      <c r="E28" s="9">
        <f>D26-C28</f>
        <v>0.11333333333332973</v>
      </c>
      <c r="F28" s="10">
        <f t="shared" si="4"/>
        <v>1.0817246660801021</v>
      </c>
    </row>
    <row r="29" spans="1:13" x14ac:dyDescent="0.2">
      <c r="A29" t="s">
        <v>12</v>
      </c>
      <c r="B29" t="s">
        <v>29</v>
      </c>
      <c r="C29">
        <v>24.11</v>
      </c>
      <c r="D29" s="38"/>
      <c r="E29" s="3">
        <f>D26-C29</f>
        <v>-0.19666666666666899</v>
      </c>
      <c r="F29" s="4">
        <f t="shared" si="4"/>
        <v>0.8725642876408215</v>
      </c>
    </row>
    <row r="30" spans="1:13" x14ac:dyDescent="0.2">
      <c r="A30" s="5" t="s">
        <v>12</v>
      </c>
      <c r="B30" s="5" t="s">
        <v>30</v>
      </c>
      <c r="C30">
        <v>24.16</v>
      </c>
      <c r="D30" s="38"/>
      <c r="E30" s="7">
        <f>D26-C30</f>
        <v>-0.2466666666666697</v>
      </c>
      <c r="F30" s="8">
        <f t="shared" si="4"/>
        <v>0.84284154475469752</v>
      </c>
    </row>
    <row r="31" spans="1:13" x14ac:dyDescent="0.2">
      <c r="A31" s="6" t="s">
        <v>12</v>
      </c>
      <c r="B31" s="6" t="s">
        <v>31</v>
      </c>
      <c r="C31">
        <v>23.34</v>
      </c>
      <c r="D31" s="38"/>
      <c r="E31" s="9">
        <f>D26-C31</f>
        <v>0.57333333333333059</v>
      </c>
      <c r="F31" s="10">
        <f t="shared" si="4"/>
        <v>1.4879575139064316</v>
      </c>
    </row>
    <row r="32" spans="1:13" x14ac:dyDescent="0.2">
      <c r="A32" t="s">
        <v>45</v>
      </c>
      <c r="B32" t="s">
        <v>26</v>
      </c>
      <c r="C32">
        <v>38.56</v>
      </c>
      <c r="D32" s="38">
        <f>AVERAGE(C32:C33)</f>
        <v>38.700000000000003</v>
      </c>
      <c r="E32" s="3">
        <f>D32-C32</f>
        <v>0.14000000000000057</v>
      </c>
      <c r="F32" s="4">
        <f t="shared" si="4"/>
        <v>1.1019051158766111</v>
      </c>
      <c r="G32" s="4">
        <f t="shared" ref="G32:G37" si="5">GEOMEAN(F20,F26)</f>
        <v>1.0127887842161449</v>
      </c>
      <c r="H32" s="3">
        <f t="shared" ref="H32" si="6">F32/G32</f>
        <v>1.087991033322351</v>
      </c>
      <c r="I32" s="3">
        <f t="shared" ref="I32:I37" si="7">ABS(LOG(H32,2))</f>
        <v>0.12166666666666777</v>
      </c>
      <c r="J32" s="40">
        <f>GEOMEAN(H32,H33,H34)</f>
        <v>1.1701282532061144</v>
      </c>
      <c r="K32" s="40">
        <f>AVERAGE(I32:I34)</f>
        <v>0.28888888888888947</v>
      </c>
      <c r="L32" s="40">
        <f>STDEV(I32:I34)</f>
        <v>0.31449400865752825</v>
      </c>
      <c r="M32" s="40">
        <f>L32/SQRT(3)</f>
        <v>0.18157320055694845</v>
      </c>
    </row>
    <row r="33" spans="1:13" x14ac:dyDescent="0.2">
      <c r="A33" s="5" t="s">
        <v>45</v>
      </c>
      <c r="B33" s="5" t="s">
        <v>27</v>
      </c>
      <c r="C33">
        <v>38.840000000000003</v>
      </c>
      <c r="D33" s="38"/>
      <c r="E33" s="7">
        <f>D32-C33</f>
        <v>-0.14000000000000057</v>
      </c>
      <c r="F33" s="8">
        <f t="shared" si="4"/>
        <v>0.90751915531716054</v>
      </c>
      <c r="G33" s="8">
        <f t="shared" si="5"/>
        <v>0.96817069598288286</v>
      </c>
      <c r="H33" s="7">
        <f>F33/G33</f>
        <v>0.93735449655997993</v>
      </c>
      <c r="I33" s="7">
        <f t="shared" si="7"/>
        <v>9.3333333333333587E-2</v>
      </c>
      <c r="J33" s="40"/>
      <c r="K33" s="40"/>
      <c r="L33" s="40"/>
      <c r="M33" s="40"/>
    </row>
    <row r="34" spans="1:13" x14ac:dyDescent="0.2">
      <c r="A34" s="6" t="s">
        <v>45</v>
      </c>
      <c r="B34" s="6" t="s">
        <v>28</v>
      </c>
      <c r="C34">
        <v>38.020000000000003</v>
      </c>
      <c r="D34" s="38"/>
      <c r="E34" s="9">
        <f>D32-C34</f>
        <v>0.67999999999999972</v>
      </c>
      <c r="F34" s="10">
        <f t="shared" si="4"/>
        <v>1.6021397551792438</v>
      </c>
      <c r="G34" s="10">
        <f t="shared" si="5"/>
        <v>1.0198332873016436</v>
      </c>
      <c r="H34" s="9">
        <f t="shared" ref="H34:H37" si="8">F34/G34</f>
        <v>1.5709820174808309</v>
      </c>
      <c r="I34" s="9">
        <f t="shared" si="7"/>
        <v>0.65166666666666717</v>
      </c>
      <c r="J34" s="40"/>
      <c r="K34" s="40"/>
      <c r="L34" s="40"/>
      <c r="M34" s="40"/>
    </row>
    <row r="35" spans="1:13" x14ac:dyDescent="0.2">
      <c r="A35" t="s">
        <v>45</v>
      </c>
      <c r="B35" t="s">
        <v>29</v>
      </c>
      <c r="C35">
        <v>37.78</v>
      </c>
      <c r="D35" s="38"/>
      <c r="E35" s="3">
        <f>D32-C35</f>
        <v>0.92000000000000171</v>
      </c>
      <c r="F35" s="4">
        <f t="shared" si="4"/>
        <v>1.892115293451194</v>
      </c>
      <c r="G35" s="4">
        <f t="shared" si="5"/>
        <v>0.96482107983702259</v>
      </c>
      <c r="H35" s="3">
        <f t="shared" si="8"/>
        <v>1.9611048441964076</v>
      </c>
      <c r="I35" s="3">
        <f t="shared" si="7"/>
        <v>0.97166666666666746</v>
      </c>
      <c r="J35" s="40">
        <f>GEOMEAN(H35,H36,H37)</f>
        <v>2.1189261887185911</v>
      </c>
      <c r="K35" s="40">
        <f>AVERAGE(H35:H37)</f>
        <v>2.1854773871422393</v>
      </c>
      <c r="L35" s="40">
        <f>STDEV(I35:I37)</f>
        <v>0.43342627208480533</v>
      </c>
      <c r="M35" s="40">
        <f>L35/SQRT(3)</f>
        <v>0.25023877486201834</v>
      </c>
    </row>
    <row r="36" spans="1:13" x14ac:dyDescent="0.2">
      <c r="A36" s="5" t="s">
        <v>45</v>
      </c>
      <c r="B36" s="5" t="s">
        <v>30</v>
      </c>
      <c r="C36">
        <v>37.340000000000003</v>
      </c>
      <c r="D36" s="38"/>
      <c r="E36" s="7">
        <f>D32-C36</f>
        <v>1.3599999999999994</v>
      </c>
      <c r="F36" s="8">
        <f>2^E36</f>
        <v>2.5668517951258072</v>
      </c>
      <c r="G36" s="8">
        <f t="shared" si="5"/>
        <v>0.8695454445397971</v>
      </c>
      <c r="H36" s="7">
        <f t="shared" si="8"/>
        <v>2.9519466880587268</v>
      </c>
      <c r="I36" s="7">
        <f t="shared" si="7"/>
        <v>1.5616666666666656</v>
      </c>
      <c r="J36" s="40"/>
      <c r="K36" s="40"/>
      <c r="L36" s="40"/>
      <c r="M36" s="40"/>
    </row>
    <row r="37" spans="1:13" ht="17" thickBot="1" x14ac:dyDescent="0.25">
      <c r="A37" s="11" t="s">
        <v>45</v>
      </c>
      <c r="B37" s="11" t="s">
        <v>31</v>
      </c>
      <c r="C37" s="14">
        <v>37.89</v>
      </c>
      <c r="D37" s="39"/>
      <c r="E37" s="12">
        <f>D32-C37</f>
        <v>0.81000000000000227</v>
      </c>
      <c r="F37" s="13">
        <f t="shared" ref="F37" si="9">2^E37</f>
        <v>1.7532114426320728</v>
      </c>
      <c r="G37" s="13">
        <f t="shared" si="5"/>
        <v>1.0668322429453578</v>
      </c>
      <c r="H37" s="12">
        <f t="shared" si="8"/>
        <v>1.6433806291715827</v>
      </c>
      <c r="I37" s="12">
        <f t="shared" si="7"/>
        <v>0.71666666666666856</v>
      </c>
      <c r="J37" s="41"/>
      <c r="K37" s="41"/>
      <c r="L37" s="41"/>
      <c r="M37" s="41"/>
    </row>
    <row r="38" spans="1:13" x14ac:dyDescent="0.2">
      <c r="A38" t="s">
        <v>11</v>
      </c>
      <c r="B38" t="s">
        <v>25</v>
      </c>
      <c r="C38">
        <v>22.03</v>
      </c>
      <c r="D38" s="38">
        <f>AVERAGE(C38:C40)</f>
        <v>21.963333333333335</v>
      </c>
      <c r="E38" s="3">
        <f>D38-C38</f>
        <v>-6.666666666666643E-2</v>
      </c>
      <c r="F38" s="4">
        <f>2^E38</f>
        <v>0.95484160391041673</v>
      </c>
    </row>
    <row r="39" spans="1:13" x14ac:dyDescent="0.2">
      <c r="A39" s="5" t="s">
        <v>11</v>
      </c>
      <c r="B39" s="5" t="s">
        <v>32</v>
      </c>
      <c r="C39">
        <v>21.97</v>
      </c>
      <c r="D39" s="38"/>
      <c r="E39" s="7">
        <f>D38-C39</f>
        <v>-6.6666666666641561E-3</v>
      </c>
      <c r="F39" s="8">
        <f t="shared" ref="F39:F53" si="10">2^E39</f>
        <v>0.99538967910323073</v>
      </c>
    </row>
    <row r="40" spans="1:13" x14ac:dyDescent="0.2">
      <c r="A40" s="6" t="s">
        <v>11</v>
      </c>
      <c r="B40" s="6" t="s">
        <v>33</v>
      </c>
      <c r="C40">
        <v>21.89</v>
      </c>
      <c r="D40" s="38"/>
      <c r="E40" s="9">
        <f>D38-C40</f>
        <v>7.3333333333334139E-2</v>
      </c>
      <c r="F40" s="10">
        <f t="shared" si="10"/>
        <v>1.052144848200717</v>
      </c>
    </row>
    <row r="41" spans="1:13" x14ac:dyDescent="0.2">
      <c r="A41" t="s">
        <v>11</v>
      </c>
      <c r="B41" t="s">
        <v>34</v>
      </c>
      <c r="C41">
        <v>22.21</v>
      </c>
      <c r="D41" s="38"/>
      <c r="E41" s="3">
        <f>D38-C41</f>
        <v>-0.24666666666666615</v>
      </c>
      <c r="F41" s="4">
        <f t="shared" si="10"/>
        <v>0.84284154475469963</v>
      </c>
    </row>
    <row r="42" spans="1:13" x14ac:dyDescent="0.2">
      <c r="A42" s="5" t="s">
        <v>11</v>
      </c>
      <c r="B42" s="5" t="s">
        <v>35</v>
      </c>
      <c r="C42">
        <v>22.15</v>
      </c>
      <c r="D42" s="38"/>
      <c r="E42" s="7">
        <f>D38-C42</f>
        <v>-0.18666666666666387</v>
      </c>
      <c r="F42" s="8">
        <f t="shared" si="10"/>
        <v>0.87863345222121547</v>
      </c>
    </row>
    <row r="43" spans="1:13" x14ac:dyDescent="0.2">
      <c r="A43" s="6" t="s">
        <v>11</v>
      </c>
      <c r="B43" s="6" t="s">
        <v>36</v>
      </c>
      <c r="C43">
        <v>22.19</v>
      </c>
      <c r="D43" s="38"/>
      <c r="E43" s="9">
        <f>D38-C43</f>
        <v>-0.22666666666666657</v>
      </c>
      <c r="F43" s="10">
        <f t="shared" si="10"/>
        <v>0.85460717426489963</v>
      </c>
    </row>
    <row r="44" spans="1:13" x14ac:dyDescent="0.2">
      <c r="A44" t="s">
        <v>12</v>
      </c>
      <c r="B44" t="s">
        <v>25</v>
      </c>
      <c r="C44">
        <v>23.9</v>
      </c>
      <c r="D44" s="38">
        <f>AVERAGE(C44:C46)</f>
        <v>23.84</v>
      </c>
      <c r="E44" s="3">
        <f>D44-C44</f>
        <v>-5.9999999999998721E-2</v>
      </c>
      <c r="F44" s="4">
        <f t="shared" si="10"/>
        <v>0.95926411932526523</v>
      </c>
    </row>
    <row r="45" spans="1:13" x14ac:dyDescent="0.2">
      <c r="A45" s="5" t="s">
        <v>12</v>
      </c>
      <c r="B45" s="5" t="s">
        <v>32</v>
      </c>
      <c r="C45">
        <v>23.79</v>
      </c>
      <c r="D45" s="38"/>
      <c r="E45" s="7">
        <f>D44-C45</f>
        <v>5.0000000000000711E-2</v>
      </c>
      <c r="F45" s="8">
        <f t="shared" si="10"/>
        <v>1.035264923841378</v>
      </c>
    </row>
    <row r="46" spans="1:13" x14ac:dyDescent="0.2">
      <c r="A46" s="6" t="s">
        <v>12</v>
      </c>
      <c r="B46" s="6" t="s">
        <v>33</v>
      </c>
      <c r="C46">
        <v>23.83</v>
      </c>
      <c r="D46" s="38"/>
      <c r="E46" s="9">
        <f>D44-C46</f>
        <v>1.0000000000001563E-2</v>
      </c>
      <c r="F46" s="10">
        <f t="shared" si="10"/>
        <v>1.00695555005672</v>
      </c>
    </row>
    <row r="47" spans="1:13" x14ac:dyDescent="0.2">
      <c r="A47" t="s">
        <v>12</v>
      </c>
      <c r="B47" t="s">
        <v>34</v>
      </c>
      <c r="C47">
        <v>23.63</v>
      </c>
      <c r="D47" s="38"/>
      <c r="E47" s="3">
        <f>D44-C47</f>
        <v>0.21000000000000085</v>
      </c>
      <c r="F47" s="4">
        <f t="shared" si="10"/>
        <v>1.156688183905288</v>
      </c>
    </row>
    <row r="48" spans="1:13" x14ac:dyDescent="0.2">
      <c r="A48" s="5" t="s">
        <v>12</v>
      </c>
      <c r="B48" s="5" t="s">
        <v>35</v>
      </c>
      <c r="C48">
        <v>23.57</v>
      </c>
      <c r="D48" s="38"/>
      <c r="E48" s="7">
        <f>D44-C48</f>
        <v>0.26999999999999957</v>
      </c>
      <c r="F48" s="8">
        <f t="shared" si="10"/>
        <v>1.20580782769076</v>
      </c>
    </row>
    <row r="49" spans="1:13" x14ac:dyDescent="0.2">
      <c r="A49" s="6" t="s">
        <v>12</v>
      </c>
      <c r="B49" s="6" t="s">
        <v>36</v>
      </c>
      <c r="C49">
        <v>23.55</v>
      </c>
      <c r="D49" s="38"/>
      <c r="E49" s="9">
        <f>D44-C49</f>
        <v>0.28999999999999915</v>
      </c>
      <c r="F49" s="10">
        <f t="shared" si="10"/>
        <v>1.2226402776920677</v>
      </c>
    </row>
    <row r="50" spans="1:13" x14ac:dyDescent="0.2">
      <c r="A50" t="s">
        <v>45</v>
      </c>
      <c r="B50" t="s">
        <v>25</v>
      </c>
      <c r="C50">
        <v>37.369999999999997</v>
      </c>
      <c r="D50" s="38">
        <f>AVERAGE(C50:C51)</f>
        <v>37.414999999999999</v>
      </c>
      <c r="E50" s="3">
        <f>D50-C50</f>
        <v>4.5000000000001705E-2</v>
      </c>
      <c r="F50" s="4">
        <f t="shared" si="10"/>
        <v>1.0316831793013601</v>
      </c>
      <c r="G50" s="4">
        <f t="shared" ref="G50:G55" si="11">GEOMEAN(F38,F44)</f>
        <v>0.95705030707390171</v>
      </c>
      <c r="H50" s="3">
        <f t="shared" ref="H50" si="12">F50/G50</f>
        <v>1.0779821830428558</v>
      </c>
      <c r="I50" s="3">
        <f t="shared" ref="I50:I55" si="13">ABS(LOG(H50,2))</f>
        <v>0.10833333333333418</v>
      </c>
      <c r="J50" s="40">
        <f>GEOMEAN(H50,H51,H52)</f>
        <v>0.8735728959166934</v>
      </c>
      <c r="K50" s="40">
        <f>AVERAGE(I50:I52)</f>
        <v>0.2672222222222243</v>
      </c>
      <c r="L50" s="40">
        <f>STDEV(I50:I52)</f>
        <v>0.3119843894480287</v>
      </c>
      <c r="M50" s="40">
        <f>L50/SQRT(3)</f>
        <v>0.18012427123078043</v>
      </c>
    </row>
    <row r="51" spans="1:13" x14ac:dyDescent="0.2">
      <c r="A51" s="5" t="s">
        <v>45</v>
      </c>
      <c r="B51" s="5" t="s">
        <v>32</v>
      </c>
      <c r="C51">
        <v>37.46</v>
      </c>
      <c r="D51" s="38"/>
      <c r="E51" s="7">
        <f>D50-C51</f>
        <v>-4.5000000000001705E-2</v>
      </c>
      <c r="F51" s="8">
        <f t="shared" si="10"/>
        <v>0.96928981693506389</v>
      </c>
      <c r="G51" s="8">
        <f t="shared" si="11"/>
        <v>1.0151315285859759</v>
      </c>
      <c r="H51" s="7">
        <f>F51/G51</f>
        <v>0.95484160391041439</v>
      </c>
      <c r="I51" s="7">
        <f t="shared" si="13"/>
        <v>6.6666666666669927E-2</v>
      </c>
      <c r="J51" s="40"/>
      <c r="K51" s="40"/>
      <c r="L51" s="40"/>
      <c r="M51" s="40"/>
    </row>
    <row r="52" spans="1:13" x14ac:dyDescent="0.2">
      <c r="A52" s="6" t="s">
        <v>45</v>
      </c>
      <c r="B52" s="6" t="s">
        <v>33</v>
      </c>
      <c r="C52">
        <v>38</v>
      </c>
      <c r="D52" s="38"/>
      <c r="E52" s="9">
        <f>D50-C52</f>
        <v>-0.58500000000000085</v>
      </c>
      <c r="F52" s="10">
        <f t="shared" si="10"/>
        <v>0.66664933854559894</v>
      </c>
      <c r="G52" s="10">
        <f t="shared" si="11"/>
        <v>1.029302236643493</v>
      </c>
      <c r="H52" s="9">
        <f t="shared" ref="H52:H55" si="14">F52/G52</f>
        <v>0.64767112594597254</v>
      </c>
      <c r="I52" s="9">
        <f t="shared" si="13"/>
        <v>0.62666666666666881</v>
      </c>
      <c r="J52" s="40"/>
      <c r="K52" s="40"/>
      <c r="L52" s="40"/>
      <c r="M52" s="40"/>
    </row>
    <row r="53" spans="1:13" x14ac:dyDescent="0.2">
      <c r="A53" t="s">
        <v>45</v>
      </c>
      <c r="B53" t="s">
        <v>34</v>
      </c>
      <c r="C53">
        <v>36.54</v>
      </c>
      <c r="D53" s="38"/>
      <c r="E53" s="3">
        <f>D50-C53</f>
        <v>0.875</v>
      </c>
      <c r="F53" s="4">
        <f t="shared" si="10"/>
        <v>1.8340080864093424</v>
      </c>
      <c r="G53" s="4">
        <f t="shared" si="11"/>
        <v>0.98737270355334472</v>
      </c>
      <c r="H53" s="3">
        <f t="shared" si="14"/>
        <v>1.8574628200770962</v>
      </c>
      <c r="I53" s="3">
        <f t="shared" si="13"/>
        <v>0.89333333333333265</v>
      </c>
      <c r="J53" s="40">
        <f>GEOMEAN(H53,H54,H55)</f>
        <v>2.2089080014887021</v>
      </c>
      <c r="K53" s="40">
        <f>AVERAGE(H53:H55)</f>
        <v>2.2301463770906551</v>
      </c>
      <c r="L53" s="40">
        <f>STDEV(I53:I55)</f>
        <v>0.245153013442624</v>
      </c>
      <c r="M53" s="40">
        <f>L53/SQRT(3)</f>
        <v>0.14153915830374691</v>
      </c>
    </row>
    <row r="54" spans="1:13" x14ac:dyDescent="0.2">
      <c r="A54" s="5" t="s">
        <v>45</v>
      </c>
      <c r="B54" s="5" t="s">
        <v>35</v>
      </c>
      <c r="C54">
        <v>35.99</v>
      </c>
      <c r="D54" s="38"/>
      <c r="E54" s="7">
        <f>D50-C54</f>
        <v>1.4249999999999972</v>
      </c>
      <c r="F54" s="8">
        <f>2^E54</f>
        <v>2.6851450055605217</v>
      </c>
      <c r="G54" s="8">
        <f t="shared" si="11"/>
        <v>1.029302236643493</v>
      </c>
      <c r="H54" s="7">
        <f t="shared" si="14"/>
        <v>2.6087041395311212</v>
      </c>
      <c r="I54" s="7">
        <f t="shared" si="13"/>
        <v>1.3833333333333293</v>
      </c>
      <c r="J54" s="40"/>
      <c r="K54" s="40"/>
      <c r="L54" s="40"/>
      <c r="M54" s="40"/>
    </row>
    <row r="55" spans="1:13" ht="17" thickBot="1" x14ac:dyDescent="0.25">
      <c r="A55" s="11" t="s">
        <v>45</v>
      </c>
      <c r="B55" s="11" t="s">
        <v>36</v>
      </c>
      <c r="C55" s="14">
        <v>36.229999999999997</v>
      </c>
      <c r="D55" s="39"/>
      <c r="E55" s="12">
        <f>D50-C55</f>
        <v>1.1850000000000023</v>
      </c>
      <c r="F55" s="13">
        <f t="shared" ref="F55" si="15">2^E55</f>
        <v>2.2736339464720317</v>
      </c>
      <c r="G55" s="13">
        <f t="shared" si="11"/>
        <v>1.0221923267472077</v>
      </c>
      <c r="H55" s="12">
        <f t="shared" si="14"/>
        <v>2.2242721716637486</v>
      </c>
      <c r="I55" s="12">
        <f t="shared" si="13"/>
        <v>1.1533333333333362</v>
      </c>
      <c r="J55" s="41"/>
      <c r="K55" s="41"/>
      <c r="L55" s="41"/>
      <c r="M55" s="41"/>
    </row>
  </sheetData>
  <mergeCells count="33">
    <mergeCell ref="M50:M52"/>
    <mergeCell ref="J53:J55"/>
    <mergeCell ref="K53:K55"/>
    <mergeCell ref="L53:L55"/>
    <mergeCell ref="M53:M55"/>
    <mergeCell ref="L50:L52"/>
    <mergeCell ref="D38:D43"/>
    <mergeCell ref="D44:D49"/>
    <mergeCell ref="D50:D55"/>
    <mergeCell ref="J50:J52"/>
    <mergeCell ref="K50:K52"/>
    <mergeCell ref="D26:D31"/>
    <mergeCell ref="D32:D37"/>
    <mergeCell ref="J32:J34"/>
    <mergeCell ref="K32:K34"/>
    <mergeCell ref="L32:L34"/>
    <mergeCell ref="M32:M34"/>
    <mergeCell ref="J35:J37"/>
    <mergeCell ref="K35:K37"/>
    <mergeCell ref="L35:L37"/>
    <mergeCell ref="M35:M37"/>
    <mergeCell ref="M14:M16"/>
    <mergeCell ref="J17:J19"/>
    <mergeCell ref="K17:K19"/>
    <mergeCell ref="L17:L19"/>
    <mergeCell ref="M17:M19"/>
    <mergeCell ref="K14:K16"/>
    <mergeCell ref="L14:L16"/>
    <mergeCell ref="D20:D25"/>
    <mergeCell ref="D2:D7"/>
    <mergeCell ref="D8:D13"/>
    <mergeCell ref="D14:D19"/>
    <mergeCell ref="J14:J16"/>
  </mergeCells>
  <pageMargins left="0.7" right="0.7" top="0.75" bottom="0.75" header="0.3" footer="0.3"/>
  <pageSetup scale="54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449E2-4BEC-9147-8DA8-4F05D056B3EB}">
  <sheetPr>
    <pageSetUpPr fitToPage="1"/>
  </sheetPr>
  <dimension ref="A1:M55"/>
  <sheetViews>
    <sheetView topLeftCell="B1" zoomScale="110" zoomScaleNormal="110" workbookViewId="0">
      <pane ySplit="1" topLeftCell="A2" activePane="bottomLeft" state="frozen"/>
      <selection pane="bottomLeft" activeCell="C19" sqref="C19"/>
    </sheetView>
  </sheetViews>
  <sheetFormatPr baseColWidth="10" defaultRowHeight="16" x14ac:dyDescent="0.2"/>
  <cols>
    <col min="2" max="2" width="23.85546875" bestFit="1" customWidth="1"/>
    <col min="4" max="4" width="12.7109375" customWidth="1"/>
    <col min="5" max="5" width="12.28515625" customWidth="1"/>
    <col min="6" max="6" width="9.7109375" customWidth="1"/>
    <col min="7" max="7" width="16.7109375" customWidth="1"/>
    <col min="12" max="12" width="12.28515625" customWidth="1"/>
  </cols>
  <sheetData>
    <row r="1" spans="1:13" s="1" customFormat="1" ht="11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13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x14ac:dyDescent="0.2">
      <c r="A2" t="s">
        <v>11</v>
      </c>
      <c r="B2" t="s">
        <v>18</v>
      </c>
      <c r="C2">
        <v>22.17</v>
      </c>
      <c r="D2" s="38">
        <f>AVERAGE(C2:C4)</f>
        <v>22.196666666666669</v>
      </c>
      <c r="E2" s="3">
        <f>D2-C2</f>
        <v>2.6666666666667282E-2</v>
      </c>
      <c r="F2" s="4">
        <f>2^E2</f>
        <v>1.0186558099572929</v>
      </c>
    </row>
    <row r="3" spans="1:13" x14ac:dyDescent="0.2">
      <c r="A3" s="5" t="s">
        <v>11</v>
      </c>
      <c r="B3" s="5" t="s">
        <v>19</v>
      </c>
      <c r="C3">
        <v>22.16</v>
      </c>
      <c r="D3" s="38"/>
      <c r="E3" s="7">
        <f>D2-C3</f>
        <v>3.6666666666668846E-2</v>
      </c>
      <c r="F3" s="8">
        <f t="shared" ref="F3:F19" si="0">2^E3</f>
        <v>1.0257411214340193</v>
      </c>
    </row>
    <row r="4" spans="1:13" x14ac:dyDescent="0.2">
      <c r="A4" s="6" t="s">
        <v>11</v>
      </c>
      <c r="B4" s="6" t="s">
        <v>20</v>
      </c>
      <c r="C4">
        <v>22.26</v>
      </c>
      <c r="D4" s="38"/>
      <c r="E4" s="9">
        <f>D2-C4</f>
        <v>-6.3333333333332575E-2</v>
      </c>
      <c r="F4" s="10">
        <f t="shared" si="0"/>
        <v>0.95705030707390171</v>
      </c>
    </row>
    <row r="5" spans="1:13" x14ac:dyDescent="0.2">
      <c r="A5" t="s">
        <v>11</v>
      </c>
      <c r="B5" t="s">
        <v>21</v>
      </c>
      <c r="C5">
        <v>21.98</v>
      </c>
      <c r="D5" s="38"/>
      <c r="E5" s="3">
        <f>D2-C5</f>
        <v>0.21666666666666856</v>
      </c>
      <c r="F5" s="4">
        <f t="shared" si="0"/>
        <v>1.1620455869578412</v>
      </c>
    </row>
    <row r="6" spans="1:13" x14ac:dyDescent="0.2">
      <c r="A6" s="5" t="s">
        <v>11</v>
      </c>
      <c r="B6" s="5" t="s">
        <v>22</v>
      </c>
      <c r="C6">
        <v>22.24</v>
      </c>
      <c r="D6" s="38"/>
      <c r="E6" s="7">
        <f>D2-C6</f>
        <v>-4.3333333333329449E-2</v>
      </c>
      <c r="F6" s="8">
        <f t="shared" si="0"/>
        <v>0.97041023149354311</v>
      </c>
    </row>
    <row r="7" spans="1:13" x14ac:dyDescent="0.2">
      <c r="A7" s="6" t="s">
        <v>11</v>
      </c>
      <c r="B7" s="6" t="s">
        <v>23</v>
      </c>
      <c r="C7">
        <v>21.98</v>
      </c>
      <c r="D7" s="38"/>
      <c r="E7" s="9">
        <f>D2-C7</f>
        <v>0.21666666666666856</v>
      </c>
      <c r="F7" s="10">
        <f t="shared" si="0"/>
        <v>1.1620455869578412</v>
      </c>
    </row>
    <row r="8" spans="1:13" x14ac:dyDescent="0.2">
      <c r="A8" t="s">
        <v>12</v>
      </c>
      <c r="B8" t="s">
        <v>18</v>
      </c>
      <c r="C8">
        <v>24.26</v>
      </c>
      <c r="D8" s="38">
        <f>AVERAGE(C8:C10)</f>
        <v>24.306666666666668</v>
      </c>
      <c r="E8" s="3">
        <f>D8-C8</f>
        <v>4.6666666666666856E-2</v>
      </c>
      <c r="F8" s="4">
        <f t="shared" si="0"/>
        <v>1.032875715149387</v>
      </c>
    </row>
    <row r="9" spans="1:13" x14ac:dyDescent="0.2">
      <c r="A9" s="5" t="s">
        <v>12</v>
      </c>
      <c r="B9" s="5" t="s">
        <v>19</v>
      </c>
      <c r="C9">
        <v>24.24</v>
      </c>
      <c r="D9" s="38"/>
      <c r="E9" s="7">
        <f>D8-C9</f>
        <v>6.6666666666669983E-2</v>
      </c>
      <c r="F9" s="8">
        <f t="shared" si="0"/>
        <v>1.0472941228206292</v>
      </c>
    </row>
    <row r="10" spans="1:13" x14ac:dyDescent="0.2">
      <c r="A10" s="6" t="s">
        <v>12</v>
      </c>
      <c r="B10" s="6" t="s">
        <v>20</v>
      </c>
      <c r="C10">
        <v>24.42</v>
      </c>
      <c r="D10" s="38"/>
      <c r="E10" s="9">
        <f>D8-C10</f>
        <v>-0.11333333333333329</v>
      </c>
      <c r="F10" s="10">
        <f t="shared" si="0"/>
        <v>0.92444966021136032</v>
      </c>
    </row>
    <row r="11" spans="1:13" x14ac:dyDescent="0.2">
      <c r="A11" t="s">
        <v>12</v>
      </c>
      <c r="B11" t="s">
        <v>21</v>
      </c>
      <c r="C11">
        <v>23.31</v>
      </c>
      <c r="D11" s="38"/>
      <c r="E11" s="3">
        <f>D8-C11</f>
        <v>0.9966666666666697</v>
      </c>
      <c r="F11" s="4">
        <f t="shared" si="0"/>
        <v>1.9953843530540507</v>
      </c>
    </row>
    <row r="12" spans="1:13" x14ac:dyDescent="0.2">
      <c r="A12" s="5" t="s">
        <v>12</v>
      </c>
      <c r="B12" s="5" t="s">
        <v>22</v>
      </c>
      <c r="C12">
        <v>23.41</v>
      </c>
      <c r="D12" s="38"/>
      <c r="E12" s="7">
        <f>D8-C12</f>
        <v>0.89666666666666828</v>
      </c>
      <c r="F12" s="8">
        <f t="shared" si="0"/>
        <v>1.8617594321957562</v>
      </c>
    </row>
    <row r="13" spans="1:13" x14ac:dyDescent="0.2">
      <c r="A13" s="6" t="s">
        <v>12</v>
      </c>
      <c r="B13" s="6" t="s">
        <v>23</v>
      </c>
      <c r="C13">
        <v>23.89</v>
      </c>
      <c r="D13" s="38"/>
      <c r="E13" s="9">
        <f>D8-C13</f>
        <v>0.41666666666666785</v>
      </c>
      <c r="F13" s="10">
        <f t="shared" si="0"/>
        <v>1.3348398541700355</v>
      </c>
    </row>
    <row r="14" spans="1:13" x14ac:dyDescent="0.2">
      <c r="A14" t="s">
        <v>46</v>
      </c>
      <c r="B14" t="s">
        <v>18</v>
      </c>
      <c r="C14">
        <v>30.2</v>
      </c>
      <c r="D14" s="38">
        <f>AVERAGE(C14:C15)</f>
        <v>30.07</v>
      </c>
      <c r="E14" s="3">
        <f>D14-C14</f>
        <v>-0.12999999999999901</v>
      </c>
      <c r="F14" s="4">
        <f t="shared" si="0"/>
        <v>0.91383145022940115</v>
      </c>
      <c r="G14" s="4">
        <f t="shared" ref="G14:G19" si="1">GEOMEAN(F2,F8)</f>
        <v>1.025741121434018</v>
      </c>
      <c r="H14" s="3">
        <f t="shared" ref="H14:H19" si="2">F14/G14</f>
        <v>0.89089871814033972</v>
      </c>
      <c r="I14" s="3">
        <f t="shared" ref="I14:I19" si="3">ABS(LOG(H14,2))</f>
        <v>0.16666666666666599</v>
      </c>
      <c r="J14" s="40">
        <f>GEOMEAN(H14,H15,H16)</f>
        <v>1.0210121257071925</v>
      </c>
      <c r="K14" s="40">
        <f>AVERAGE(I14:I16)</f>
        <v>0.14111111111110952</v>
      </c>
      <c r="L14" s="40">
        <f>STDEV(I14:I16)</f>
        <v>5.4679199105464392E-2</v>
      </c>
      <c r="M14" s="40">
        <f>L14/SQRT(3)</f>
        <v>3.1569050322613014E-2</v>
      </c>
    </row>
    <row r="15" spans="1:13" x14ac:dyDescent="0.2">
      <c r="A15" s="5" t="s">
        <v>46</v>
      </c>
      <c r="B15" s="5" t="s">
        <v>19</v>
      </c>
      <c r="C15">
        <v>29.94</v>
      </c>
      <c r="D15" s="38"/>
      <c r="E15" s="7">
        <f>D14-C15</f>
        <v>0.12999999999999901</v>
      </c>
      <c r="F15" s="8">
        <f t="shared" si="0"/>
        <v>1.0942937012607388</v>
      </c>
      <c r="G15" s="8">
        <f t="shared" si="1"/>
        <v>1.0364615998739604</v>
      </c>
      <c r="H15" s="7">
        <f>F15/G15</f>
        <v>1.0557976305092356</v>
      </c>
      <c r="I15" s="7">
        <f t="shared" si="3"/>
        <v>7.8333333333329702E-2</v>
      </c>
      <c r="J15" s="40"/>
      <c r="K15" s="40"/>
      <c r="L15" s="40"/>
      <c r="M15" s="40"/>
    </row>
    <row r="16" spans="1:13" x14ac:dyDescent="0.2">
      <c r="A16" s="6" t="s">
        <v>46</v>
      </c>
      <c r="B16" s="6" t="s">
        <v>20</v>
      </c>
      <c r="C16">
        <v>29.98</v>
      </c>
      <c r="D16" s="38"/>
      <c r="E16" s="9">
        <f>D14-C16</f>
        <v>8.9999999999999858E-2</v>
      </c>
      <c r="F16" s="10">
        <f t="shared" si="0"/>
        <v>1.0643701824533598</v>
      </c>
      <c r="G16" s="10">
        <f t="shared" si="1"/>
        <v>0.94060875563628821</v>
      </c>
      <c r="H16" s="9">
        <f t="shared" si="2"/>
        <v>1.1315758821884998</v>
      </c>
      <c r="I16" s="9">
        <f t="shared" si="3"/>
        <v>0.1783333333333329</v>
      </c>
      <c r="J16" s="40"/>
      <c r="K16" s="40"/>
      <c r="L16" s="40"/>
      <c r="M16" s="40"/>
    </row>
    <row r="17" spans="1:13" x14ac:dyDescent="0.2">
      <c r="A17" t="s">
        <v>46</v>
      </c>
      <c r="B17" t="s">
        <v>21</v>
      </c>
      <c r="C17">
        <v>34.49</v>
      </c>
      <c r="D17" s="38"/>
      <c r="E17" s="3">
        <f>D14-C17</f>
        <v>-4.4200000000000017</v>
      </c>
      <c r="F17" s="4">
        <f t="shared" si="0"/>
        <v>4.671403901984178E-2</v>
      </c>
      <c r="G17" s="4">
        <f t="shared" si="1"/>
        <v>1.5227368721322758</v>
      </c>
      <c r="H17" s="3">
        <f t="shared" si="2"/>
        <v>3.0677682976460993E-2</v>
      </c>
      <c r="I17" s="3">
        <f t="shared" si="3"/>
        <v>5.0266666666666708</v>
      </c>
      <c r="J17" s="40">
        <f>GEOMEAN(H17,H18,H19)</f>
        <v>3.3108221698727881E-2</v>
      </c>
      <c r="K17" s="40">
        <f>AVERAGE(H17:H19)</f>
        <v>3.5066815312154893E-2</v>
      </c>
      <c r="L17" s="40">
        <f>STDEV(I17:I19)</f>
        <v>0.59270566050949769</v>
      </c>
      <c r="M17" s="40">
        <f>L17/SQRT(3)</f>
        <v>0.34219877264537346</v>
      </c>
    </row>
    <row r="18" spans="1:13" x14ac:dyDescent="0.2">
      <c r="A18" s="5" t="s">
        <v>46</v>
      </c>
      <c r="B18" s="5" t="s">
        <v>22</v>
      </c>
      <c r="C18">
        <v>33.92</v>
      </c>
      <c r="D18" s="38"/>
      <c r="E18" s="7">
        <f>D14-C18</f>
        <v>-3.8500000000000014</v>
      </c>
      <c r="F18" s="8">
        <f>2^E18</f>
        <v>6.9348092004240261E-2</v>
      </c>
      <c r="G18" s="8">
        <f t="shared" si="1"/>
        <v>1.3441243995934198</v>
      </c>
      <c r="H18" s="7">
        <f t="shared" si="2"/>
        <v>5.1593507286391914E-2</v>
      </c>
      <c r="I18" s="7">
        <f t="shared" si="3"/>
        <v>4.2766666666666708</v>
      </c>
      <c r="J18" s="40"/>
      <c r="K18" s="40"/>
      <c r="L18" s="40"/>
      <c r="M18" s="40"/>
    </row>
    <row r="19" spans="1:13" ht="17" thickBot="1" x14ac:dyDescent="0.25">
      <c r="A19" s="11" t="s">
        <v>46</v>
      </c>
      <c r="B19" s="11" t="s">
        <v>23</v>
      </c>
      <c r="C19" s="14">
        <v>35.200000000000003</v>
      </c>
      <c r="D19" s="39"/>
      <c r="E19" s="12">
        <f>D14-C19</f>
        <v>-5.1300000000000026</v>
      </c>
      <c r="F19" s="13">
        <f t="shared" si="0"/>
        <v>2.8557232819668717E-2</v>
      </c>
      <c r="G19" s="13">
        <f t="shared" si="1"/>
        <v>1.2454496223588243</v>
      </c>
      <c r="H19" s="12">
        <f t="shared" si="2"/>
        <v>2.2929255673611777E-2</v>
      </c>
      <c r="I19" s="12">
        <f t="shared" si="3"/>
        <v>5.4466666666666708</v>
      </c>
      <c r="J19" s="41"/>
      <c r="K19" s="41"/>
      <c r="L19" s="41"/>
      <c r="M19" s="41"/>
    </row>
    <row r="20" spans="1:13" x14ac:dyDescent="0.2">
      <c r="A20" t="s">
        <v>11</v>
      </c>
      <c r="B20" t="s">
        <v>26</v>
      </c>
      <c r="C20">
        <v>21.87</v>
      </c>
      <c r="D20" s="38">
        <f>AVERAGE(C20:C22)</f>
        <v>21.903333333333336</v>
      </c>
      <c r="E20" s="3">
        <f>D20-C20</f>
        <v>3.3333333333334991E-2</v>
      </c>
      <c r="F20" s="4">
        <f>2^E20</f>
        <v>1.0233738919967761</v>
      </c>
    </row>
    <row r="21" spans="1:13" x14ac:dyDescent="0.2">
      <c r="A21" s="5" t="s">
        <v>11</v>
      </c>
      <c r="B21" s="5" t="s">
        <v>27</v>
      </c>
      <c r="C21">
        <v>21.88</v>
      </c>
      <c r="D21" s="38"/>
      <c r="E21" s="7">
        <f>D20-C21</f>
        <v>2.3333333333336981E-2</v>
      </c>
      <c r="F21" s="8">
        <f t="shared" ref="F21:F35" si="4">2^E21</f>
        <v>1.0163049321681914</v>
      </c>
    </row>
    <row r="22" spans="1:13" x14ac:dyDescent="0.2">
      <c r="A22" s="6" t="s">
        <v>11</v>
      </c>
      <c r="B22" s="6" t="s">
        <v>28</v>
      </c>
      <c r="C22">
        <v>21.96</v>
      </c>
      <c r="D22" s="38"/>
      <c r="E22" s="9">
        <f>D20-C22</f>
        <v>-5.6666666666664867E-2</v>
      </c>
      <c r="F22" s="10">
        <f t="shared" si="4"/>
        <v>0.96148305248265442</v>
      </c>
    </row>
    <row r="23" spans="1:13" x14ac:dyDescent="0.2">
      <c r="A23" t="s">
        <v>11</v>
      </c>
      <c r="B23" t="s">
        <v>29</v>
      </c>
      <c r="C23">
        <v>21.81</v>
      </c>
      <c r="D23" s="38"/>
      <c r="E23" s="3">
        <f>D20-C23</f>
        <v>9.3333333333337265E-2</v>
      </c>
      <c r="F23" s="4">
        <f t="shared" si="4"/>
        <v>1.0668322429453605</v>
      </c>
    </row>
    <row r="24" spans="1:13" x14ac:dyDescent="0.2">
      <c r="A24" s="5" t="s">
        <v>11</v>
      </c>
      <c r="B24" s="5" t="s">
        <v>30</v>
      </c>
      <c r="C24">
        <v>22.06</v>
      </c>
      <c r="D24" s="38"/>
      <c r="E24" s="7">
        <f>D20-C24</f>
        <v>-0.15666666666666273</v>
      </c>
      <c r="F24" s="8">
        <f t="shared" si="4"/>
        <v>0.89709540876983351</v>
      </c>
    </row>
    <row r="25" spans="1:13" x14ac:dyDescent="0.2">
      <c r="A25" s="6" t="s">
        <v>11</v>
      </c>
      <c r="B25" s="6" t="s">
        <v>31</v>
      </c>
      <c r="C25">
        <v>22.29</v>
      </c>
      <c r="D25" s="38"/>
      <c r="E25" s="9">
        <f>D20-C25</f>
        <v>-0.38666666666666316</v>
      </c>
      <c r="F25" s="10">
        <f t="shared" si="4"/>
        <v>0.7648948467619977</v>
      </c>
    </row>
    <row r="26" spans="1:13" x14ac:dyDescent="0.2">
      <c r="A26" t="s">
        <v>12</v>
      </c>
      <c r="B26" t="s">
        <v>26</v>
      </c>
      <c r="C26">
        <v>23.91</v>
      </c>
      <c r="D26" s="38">
        <f>AVERAGE(C26:C28)</f>
        <v>23.91333333333333</v>
      </c>
      <c r="E26" s="3">
        <f>D26-C26</f>
        <v>3.3333333333303017E-3</v>
      </c>
      <c r="F26" s="4">
        <f t="shared" si="4"/>
        <v>1.0023131618421708</v>
      </c>
    </row>
    <row r="27" spans="1:13" x14ac:dyDescent="0.2">
      <c r="A27" s="5" t="s">
        <v>12</v>
      </c>
      <c r="B27" s="5" t="s">
        <v>27</v>
      </c>
      <c r="C27">
        <v>24.03</v>
      </c>
      <c r="D27" s="38"/>
      <c r="E27" s="7">
        <f>D26-C27</f>
        <v>-0.11666666666667069</v>
      </c>
      <c r="F27" s="8">
        <f t="shared" si="4"/>
        <v>0.92231619358593653</v>
      </c>
    </row>
    <row r="28" spans="1:13" x14ac:dyDescent="0.2">
      <c r="A28" s="6" t="s">
        <v>12</v>
      </c>
      <c r="B28" s="6" t="s">
        <v>28</v>
      </c>
      <c r="C28">
        <v>23.8</v>
      </c>
      <c r="D28" s="38"/>
      <c r="E28" s="9">
        <f>D26-C28</f>
        <v>0.11333333333332973</v>
      </c>
      <c r="F28" s="10">
        <f t="shared" si="4"/>
        <v>1.0817246660801021</v>
      </c>
    </row>
    <row r="29" spans="1:13" x14ac:dyDescent="0.2">
      <c r="A29" t="s">
        <v>12</v>
      </c>
      <c r="B29" t="s">
        <v>29</v>
      </c>
      <c r="C29">
        <v>24.11</v>
      </c>
      <c r="D29" s="38"/>
      <c r="E29" s="3">
        <f>D26-C29</f>
        <v>-0.19666666666666899</v>
      </c>
      <c r="F29" s="4">
        <f t="shared" si="4"/>
        <v>0.8725642876408215</v>
      </c>
    </row>
    <row r="30" spans="1:13" x14ac:dyDescent="0.2">
      <c r="A30" s="5" t="s">
        <v>12</v>
      </c>
      <c r="B30" s="5" t="s">
        <v>30</v>
      </c>
      <c r="C30">
        <v>24.16</v>
      </c>
      <c r="D30" s="38"/>
      <c r="E30" s="7">
        <f>D26-C30</f>
        <v>-0.2466666666666697</v>
      </c>
      <c r="F30" s="8">
        <f t="shared" si="4"/>
        <v>0.84284154475469752</v>
      </c>
    </row>
    <row r="31" spans="1:13" x14ac:dyDescent="0.2">
      <c r="A31" s="6" t="s">
        <v>12</v>
      </c>
      <c r="B31" s="6" t="s">
        <v>31</v>
      </c>
      <c r="C31">
        <v>23.34</v>
      </c>
      <c r="D31" s="38"/>
      <c r="E31" s="9">
        <f>D26-C31</f>
        <v>0.57333333333333059</v>
      </c>
      <c r="F31" s="10">
        <f t="shared" si="4"/>
        <v>1.4879575139064316</v>
      </c>
    </row>
    <row r="32" spans="1:13" x14ac:dyDescent="0.2">
      <c r="A32" t="s">
        <v>46</v>
      </c>
      <c r="B32" t="s">
        <v>26</v>
      </c>
      <c r="C32">
        <v>30.01</v>
      </c>
      <c r="D32" s="38">
        <f>AVERAGE(C32:C33)</f>
        <v>29.93</v>
      </c>
      <c r="E32" s="3">
        <f>D32-C32</f>
        <v>-8.0000000000001847E-2</v>
      </c>
      <c r="F32" s="4">
        <f t="shared" si="4"/>
        <v>0.94605764672559456</v>
      </c>
      <c r="G32" s="4">
        <f t="shared" ref="G32:G37" si="5">GEOMEAN(F20,F26)</f>
        <v>1.0127887842161449</v>
      </c>
      <c r="H32" s="3">
        <f t="shared" ref="H32" si="6">F32/G32</f>
        <v>0.93411149636476531</v>
      </c>
      <c r="I32" s="3">
        <f t="shared" ref="I32:I37" si="7">ABS(LOG(H32,2))</f>
        <v>9.8333333333334855E-2</v>
      </c>
      <c r="J32" s="40">
        <f>GEOMEAN(H32,H33,H34)</f>
        <v>1.1044540007443509</v>
      </c>
      <c r="K32" s="40">
        <f>AVERAGE(I32:I34)</f>
        <v>0.2088888888888891</v>
      </c>
      <c r="L32" s="40">
        <f>STDEV(I32:I34)</f>
        <v>0.16755043464028443</v>
      </c>
      <c r="M32" s="40">
        <f>L32/SQRT(3)</f>
        <v>9.6735288542407025E-2</v>
      </c>
    </row>
    <row r="33" spans="1:13" x14ac:dyDescent="0.2">
      <c r="A33" s="5" t="s">
        <v>46</v>
      </c>
      <c r="B33" s="5" t="s">
        <v>27</v>
      </c>
      <c r="C33">
        <v>29.85</v>
      </c>
      <c r="D33" s="38"/>
      <c r="E33" s="7">
        <f>D32-C33</f>
        <v>7.9999999999998295E-2</v>
      </c>
      <c r="F33" s="8">
        <f t="shared" si="4"/>
        <v>1.0570180405613792</v>
      </c>
      <c r="G33" s="8">
        <f t="shared" si="5"/>
        <v>0.96817069598288286</v>
      </c>
      <c r="H33" s="7">
        <f>F33/G33</f>
        <v>1.0917682645706384</v>
      </c>
      <c r="I33" s="7">
        <f t="shared" si="7"/>
        <v>0.12666666666666521</v>
      </c>
      <c r="J33" s="40"/>
      <c r="K33" s="40"/>
      <c r="L33" s="40"/>
      <c r="M33" s="40"/>
    </row>
    <row r="34" spans="1:13" x14ac:dyDescent="0.2">
      <c r="A34" s="6" t="s">
        <v>46</v>
      </c>
      <c r="B34" s="6" t="s">
        <v>28</v>
      </c>
      <c r="C34">
        <v>29.5</v>
      </c>
      <c r="D34" s="38"/>
      <c r="E34" s="9">
        <f>D32-C34</f>
        <v>0.42999999999999972</v>
      </c>
      <c r="F34" s="10">
        <f t="shared" si="4"/>
        <v>1.34723357686569</v>
      </c>
      <c r="G34" s="10">
        <f t="shared" si="5"/>
        <v>1.0198332873016436</v>
      </c>
      <c r="H34" s="9">
        <f t="shared" ref="H34:H37" si="8">F34/G34</f>
        <v>1.321033146927679</v>
      </c>
      <c r="I34" s="9">
        <f t="shared" si="7"/>
        <v>0.40166666666666723</v>
      </c>
      <c r="J34" s="40"/>
      <c r="K34" s="40"/>
      <c r="L34" s="40"/>
      <c r="M34" s="40"/>
    </row>
    <row r="35" spans="1:13" x14ac:dyDescent="0.2">
      <c r="A35" t="s">
        <v>46</v>
      </c>
      <c r="B35" t="s">
        <v>29</v>
      </c>
      <c r="C35">
        <v>34.01</v>
      </c>
      <c r="D35" s="38"/>
      <c r="E35" s="3">
        <f>D32-C35</f>
        <v>-4.0799999999999983</v>
      </c>
      <c r="F35" s="4">
        <f t="shared" si="4"/>
        <v>5.9128602920349813E-2</v>
      </c>
      <c r="G35" s="4">
        <f t="shared" si="5"/>
        <v>0.96482107983702259</v>
      </c>
      <c r="H35" s="3">
        <f t="shared" si="8"/>
        <v>6.1284526381137738E-2</v>
      </c>
      <c r="I35" s="3">
        <f t="shared" si="7"/>
        <v>4.0283333333333324</v>
      </c>
      <c r="J35" s="40">
        <f>GEOMEAN(H35,H36,H37)</f>
        <v>7.7124515601504337E-2</v>
      </c>
      <c r="K35" s="40">
        <f>AVERAGE(H35:H37)</f>
        <v>7.8267942679237631E-2</v>
      </c>
      <c r="L35" s="40">
        <f>STDEV(I35:I37)</f>
        <v>0.30668931075818912</v>
      </c>
      <c r="M35" s="40">
        <f>L35/SQRT(3)</f>
        <v>0.17706715612382129</v>
      </c>
    </row>
    <row r="36" spans="1:13" x14ac:dyDescent="0.2">
      <c r="A36" s="5" t="s">
        <v>46</v>
      </c>
      <c r="B36" s="5" t="s">
        <v>30</v>
      </c>
      <c r="C36">
        <v>33.770000000000003</v>
      </c>
      <c r="D36" s="38"/>
      <c r="E36" s="7">
        <f>D32-C36</f>
        <v>-3.8400000000000034</v>
      </c>
      <c r="F36" s="8">
        <f>2^E36</f>
        <v>6.9830446129513585E-2</v>
      </c>
      <c r="G36" s="8">
        <f t="shared" si="5"/>
        <v>0.8695454445397971</v>
      </c>
      <c r="H36" s="7">
        <f t="shared" si="8"/>
        <v>8.0306839128426497E-2</v>
      </c>
      <c r="I36" s="7">
        <f t="shared" si="7"/>
        <v>3.6383333333333367</v>
      </c>
      <c r="J36" s="40"/>
      <c r="K36" s="40"/>
      <c r="L36" s="40"/>
      <c r="M36" s="40"/>
    </row>
    <row r="37" spans="1:13" ht="17" thickBot="1" x14ac:dyDescent="0.25">
      <c r="A37" s="11" t="s">
        <v>46</v>
      </c>
      <c r="B37" s="11" t="s">
        <v>31</v>
      </c>
      <c r="C37" s="14">
        <v>33.26</v>
      </c>
      <c r="D37" s="39"/>
      <c r="E37" s="12">
        <f>D32-C37</f>
        <v>-3.3299999999999983</v>
      </c>
      <c r="F37" s="13">
        <f t="shared" ref="F37" si="9">2^E37</f>
        <v>9.9442060469364935E-2</v>
      </c>
      <c r="G37" s="13">
        <f t="shared" si="5"/>
        <v>1.0668322429453578</v>
      </c>
      <c r="H37" s="12">
        <f t="shared" si="8"/>
        <v>9.3212462528148646E-2</v>
      </c>
      <c r="I37" s="12">
        <f t="shared" si="7"/>
        <v>3.4233333333333325</v>
      </c>
      <c r="J37" s="41"/>
      <c r="K37" s="41"/>
      <c r="L37" s="41"/>
      <c r="M37" s="41"/>
    </row>
    <row r="38" spans="1:13" x14ac:dyDescent="0.2">
      <c r="A38" t="s">
        <v>11</v>
      </c>
      <c r="B38" t="s">
        <v>25</v>
      </c>
      <c r="C38">
        <v>22.03</v>
      </c>
      <c r="D38" s="38">
        <f>AVERAGE(C38:C40)</f>
        <v>21.963333333333335</v>
      </c>
      <c r="E38" s="3">
        <f>D38-C38</f>
        <v>-6.666666666666643E-2</v>
      </c>
      <c r="F38" s="4">
        <f>2^E38</f>
        <v>0.95484160391041673</v>
      </c>
    </row>
    <row r="39" spans="1:13" x14ac:dyDescent="0.2">
      <c r="A39" s="5" t="s">
        <v>11</v>
      </c>
      <c r="B39" s="5" t="s">
        <v>32</v>
      </c>
      <c r="C39">
        <v>21.97</v>
      </c>
      <c r="D39" s="38"/>
      <c r="E39" s="7">
        <f>D38-C39</f>
        <v>-6.6666666666641561E-3</v>
      </c>
      <c r="F39" s="8">
        <f t="shared" ref="F39:F53" si="10">2^E39</f>
        <v>0.99538967910323073</v>
      </c>
    </row>
    <row r="40" spans="1:13" x14ac:dyDescent="0.2">
      <c r="A40" s="6" t="s">
        <v>11</v>
      </c>
      <c r="B40" s="6" t="s">
        <v>33</v>
      </c>
      <c r="C40">
        <v>21.89</v>
      </c>
      <c r="D40" s="38"/>
      <c r="E40" s="9">
        <f>D38-C40</f>
        <v>7.3333333333334139E-2</v>
      </c>
      <c r="F40" s="10">
        <f t="shared" si="10"/>
        <v>1.052144848200717</v>
      </c>
    </row>
    <row r="41" spans="1:13" x14ac:dyDescent="0.2">
      <c r="A41" t="s">
        <v>11</v>
      </c>
      <c r="B41" t="s">
        <v>34</v>
      </c>
      <c r="C41">
        <v>22.21</v>
      </c>
      <c r="D41" s="38"/>
      <c r="E41" s="3">
        <f>D38-C41</f>
        <v>-0.24666666666666615</v>
      </c>
      <c r="F41" s="4">
        <f t="shared" si="10"/>
        <v>0.84284154475469963</v>
      </c>
    </row>
    <row r="42" spans="1:13" x14ac:dyDescent="0.2">
      <c r="A42" s="5" t="s">
        <v>11</v>
      </c>
      <c r="B42" s="5" t="s">
        <v>35</v>
      </c>
      <c r="C42">
        <v>22.15</v>
      </c>
      <c r="D42" s="38"/>
      <c r="E42" s="7">
        <f>D38-C42</f>
        <v>-0.18666666666666387</v>
      </c>
      <c r="F42" s="8">
        <f t="shared" si="10"/>
        <v>0.87863345222121547</v>
      </c>
    </row>
    <row r="43" spans="1:13" x14ac:dyDescent="0.2">
      <c r="A43" s="6" t="s">
        <v>11</v>
      </c>
      <c r="B43" s="6" t="s">
        <v>36</v>
      </c>
      <c r="C43">
        <v>22.19</v>
      </c>
      <c r="D43" s="38"/>
      <c r="E43" s="9">
        <f>D38-C43</f>
        <v>-0.22666666666666657</v>
      </c>
      <c r="F43" s="10">
        <f t="shared" si="10"/>
        <v>0.85460717426489963</v>
      </c>
    </row>
    <row r="44" spans="1:13" x14ac:dyDescent="0.2">
      <c r="A44" t="s">
        <v>12</v>
      </c>
      <c r="B44" t="s">
        <v>25</v>
      </c>
      <c r="C44">
        <v>23.9</v>
      </c>
      <c r="D44" s="38">
        <f>AVERAGE(C44:C46)</f>
        <v>23.84</v>
      </c>
      <c r="E44" s="3">
        <f>D44-C44</f>
        <v>-5.9999999999998721E-2</v>
      </c>
      <c r="F44" s="4">
        <f t="shared" si="10"/>
        <v>0.95926411932526523</v>
      </c>
    </row>
    <row r="45" spans="1:13" x14ac:dyDescent="0.2">
      <c r="A45" s="5" t="s">
        <v>12</v>
      </c>
      <c r="B45" s="5" t="s">
        <v>32</v>
      </c>
      <c r="C45">
        <v>23.79</v>
      </c>
      <c r="D45" s="38"/>
      <c r="E45" s="7">
        <f>D44-C45</f>
        <v>5.0000000000000711E-2</v>
      </c>
      <c r="F45" s="8">
        <f t="shared" si="10"/>
        <v>1.035264923841378</v>
      </c>
    </row>
    <row r="46" spans="1:13" x14ac:dyDescent="0.2">
      <c r="A46" s="6" t="s">
        <v>12</v>
      </c>
      <c r="B46" s="6" t="s">
        <v>33</v>
      </c>
      <c r="C46">
        <v>23.83</v>
      </c>
      <c r="D46" s="38"/>
      <c r="E46" s="9">
        <f>D44-C46</f>
        <v>1.0000000000001563E-2</v>
      </c>
      <c r="F46" s="10">
        <f t="shared" si="10"/>
        <v>1.00695555005672</v>
      </c>
    </row>
    <row r="47" spans="1:13" x14ac:dyDescent="0.2">
      <c r="A47" t="s">
        <v>12</v>
      </c>
      <c r="B47" t="s">
        <v>34</v>
      </c>
      <c r="C47">
        <v>23.63</v>
      </c>
      <c r="D47" s="38"/>
      <c r="E47" s="3">
        <f>D44-C47</f>
        <v>0.21000000000000085</v>
      </c>
      <c r="F47" s="4">
        <f t="shared" si="10"/>
        <v>1.156688183905288</v>
      </c>
    </row>
    <row r="48" spans="1:13" x14ac:dyDescent="0.2">
      <c r="A48" s="5" t="s">
        <v>12</v>
      </c>
      <c r="B48" s="5" t="s">
        <v>35</v>
      </c>
      <c r="C48">
        <v>23.57</v>
      </c>
      <c r="D48" s="38"/>
      <c r="E48" s="7">
        <f>D44-C48</f>
        <v>0.26999999999999957</v>
      </c>
      <c r="F48" s="8">
        <f t="shared" si="10"/>
        <v>1.20580782769076</v>
      </c>
    </row>
    <row r="49" spans="1:13" x14ac:dyDescent="0.2">
      <c r="A49" s="6" t="s">
        <v>12</v>
      </c>
      <c r="B49" s="6" t="s">
        <v>36</v>
      </c>
      <c r="C49">
        <v>23.55</v>
      </c>
      <c r="D49" s="38"/>
      <c r="E49" s="9">
        <f>D44-C49</f>
        <v>0.28999999999999915</v>
      </c>
      <c r="F49" s="10">
        <f t="shared" si="10"/>
        <v>1.2226402776920677</v>
      </c>
    </row>
    <row r="50" spans="1:13" x14ac:dyDescent="0.2">
      <c r="A50" t="s">
        <v>46</v>
      </c>
      <c r="B50" t="s">
        <v>25</v>
      </c>
      <c r="C50">
        <v>29.25</v>
      </c>
      <c r="D50" s="38">
        <f>AVERAGE(C50:C51)</f>
        <v>29.274999999999999</v>
      </c>
      <c r="E50" s="3">
        <f>D50-C50</f>
        <v>2.4999999999998579E-2</v>
      </c>
      <c r="F50" s="4">
        <f t="shared" si="10"/>
        <v>1.0174796921026854</v>
      </c>
      <c r="G50" s="4">
        <f t="shared" ref="G50:G55" si="11">GEOMEAN(F38,F44)</f>
        <v>0.95705030707390171</v>
      </c>
      <c r="H50" s="3">
        <f t="shared" ref="H50" si="12">F50/G50</f>
        <v>1.0631412837780088</v>
      </c>
      <c r="I50" s="3">
        <f t="shared" ref="I50:I55" si="13">ABS(LOG(H50,2))</f>
        <v>8.8333333333331168E-2</v>
      </c>
      <c r="J50" s="40">
        <f>GEOMEAN(H50,H51,H52)</f>
        <v>0.92765911694130732</v>
      </c>
      <c r="K50" s="40">
        <f>AVERAGE(I50:I52)</f>
        <v>0.16722222222222416</v>
      </c>
      <c r="L50" s="40">
        <f>STDEV(I50:I52)</f>
        <v>0.17397583910587452</v>
      </c>
      <c r="M50" s="40">
        <f>L50/SQRT(3)</f>
        <v>0.10044499754026769</v>
      </c>
    </row>
    <row r="51" spans="1:13" x14ac:dyDescent="0.2">
      <c r="A51" s="5" t="s">
        <v>46</v>
      </c>
      <c r="B51" s="5" t="s">
        <v>32</v>
      </c>
      <c r="C51">
        <v>29.3</v>
      </c>
      <c r="D51" s="38"/>
      <c r="E51" s="7">
        <f>D50-C51</f>
        <v>-2.5000000000002132E-2</v>
      </c>
      <c r="F51" s="8">
        <f t="shared" si="10"/>
        <v>0.98282059854524961</v>
      </c>
      <c r="G51" s="8">
        <f t="shared" si="11"/>
        <v>1.0151315285859759</v>
      </c>
      <c r="H51" s="7">
        <f>F51/G51</f>
        <v>0.96817069598288052</v>
      </c>
      <c r="I51" s="7">
        <f t="shared" si="13"/>
        <v>4.6666666666670388E-2</v>
      </c>
      <c r="J51" s="40"/>
      <c r="K51" s="40"/>
      <c r="L51" s="40"/>
      <c r="M51" s="40"/>
    </row>
    <row r="52" spans="1:13" x14ac:dyDescent="0.2">
      <c r="A52" s="6" t="s">
        <v>46</v>
      </c>
      <c r="B52" s="6" t="s">
        <v>33</v>
      </c>
      <c r="C52">
        <v>29.6</v>
      </c>
      <c r="D52" s="38"/>
      <c r="E52" s="9">
        <f>D50-C52</f>
        <v>-0.32500000000000284</v>
      </c>
      <c r="F52" s="10">
        <f t="shared" si="10"/>
        <v>0.79829838635664829</v>
      </c>
      <c r="G52" s="10">
        <f t="shared" si="11"/>
        <v>1.029302236643493</v>
      </c>
      <c r="H52" s="9">
        <f t="shared" ref="H52:H55" si="14">F52/G52</f>
        <v>0.77557238091686509</v>
      </c>
      <c r="I52" s="9">
        <f t="shared" si="13"/>
        <v>0.36666666666667086</v>
      </c>
      <c r="J52" s="40"/>
      <c r="K52" s="40"/>
      <c r="L52" s="40"/>
      <c r="M52" s="40"/>
    </row>
    <row r="53" spans="1:13" x14ac:dyDescent="0.2">
      <c r="A53" t="s">
        <v>46</v>
      </c>
      <c r="B53" t="s">
        <v>34</v>
      </c>
      <c r="C53">
        <v>33.86</v>
      </c>
      <c r="D53" s="38"/>
      <c r="E53" s="3">
        <f>D50-C53</f>
        <v>-4.5850000000000009</v>
      </c>
      <c r="F53" s="4">
        <f t="shared" si="10"/>
        <v>4.166558365909994E-2</v>
      </c>
      <c r="G53" s="4">
        <f t="shared" si="11"/>
        <v>0.98737270355334472</v>
      </c>
      <c r="H53" s="3">
        <f t="shared" si="14"/>
        <v>4.2198435817755897E-2</v>
      </c>
      <c r="I53" s="3">
        <f t="shared" si="13"/>
        <v>4.5666666666666682</v>
      </c>
      <c r="J53" s="40">
        <f>GEOMEAN(H53,H54,H55)</f>
        <v>4.5331781419242975E-2</v>
      </c>
      <c r="K53" s="40">
        <f>AVERAGE(H53:H55)</f>
        <v>4.5389433852032313E-2</v>
      </c>
      <c r="L53" s="40">
        <f>STDEV(I53:I55)</f>
        <v>8.9628864398325514E-2</v>
      </c>
      <c r="M53" s="40">
        <f>L53/SQRT(3)</f>
        <v>5.1747248987533703E-2</v>
      </c>
    </row>
    <row r="54" spans="1:13" x14ac:dyDescent="0.2">
      <c r="A54" s="5" t="s">
        <v>46</v>
      </c>
      <c r="B54" s="5" t="s">
        <v>35</v>
      </c>
      <c r="C54">
        <v>33.64</v>
      </c>
      <c r="D54" s="38"/>
      <c r="E54" s="7">
        <f>D50-C54</f>
        <v>-4.365000000000002</v>
      </c>
      <c r="F54" s="8">
        <f>2^E54</f>
        <v>4.8529304687564924E-2</v>
      </c>
      <c r="G54" s="8">
        <f t="shared" si="11"/>
        <v>1.029302236643493</v>
      </c>
      <c r="H54" s="7">
        <f t="shared" si="14"/>
        <v>4.7147769585944695E-2</v>
      </c>
      <c r="I54" s="7">
        <f t="shared" si="13"/>
        <v>4.4066666666666698</v>
      </c>
      <c r="J54" s="40"/>
      <c r="K54" s="40"/>
      <c r="L54" s="40"/>
      <c r="M54" s="40"/>
    </row>
    <row r="55" spans="1:13" ht="17" thickBot="1" x14ac:dyDescent="0.25">
      <c r="A55" s="11" t="s">
        <v>46</v>
      </c>
      <c r="B55" s="11" t="s">
        <v>36</v>
      </c>
      <c r="C55" s="14">
        <v>33.659999999999997</v>
      </c>
      <c r="D55" s="39"/>
      <c r="E55" s="12">
        <f>D50-C55</f>
        <v>-4.384999999999998</v>
      </c>
      <c r="F55" s="13">
        <f t="shared" ref="F55" si="15">2^E55</f>
        <v>4.7861187409199528E-2</v>
      </c>
      <c r="G55" s="13">
        <f t="shared" si="11"/>
        <v>1.0221923267472077</v>
      </c>
      <c r="H55" s="12">
        <f t="shared" si="14"/>
        <v>4.6822096152396367E-2</v>
      </c>
      <c r="I55" s="12">
        <f t="shared" si="13"/>
        <v>4.4166666666666643</v>
      </c>
      <c r="J55" s="41"/>
      <c r="K55" s="41"/>
      <c r="L55" s="41"/>
      <c r="M55" s="41"/>
    </row>
  </sheetData>
  <mergeCells count="33">
    <mergeCell ref="M50:M52"/>
    <mergeCell ref="J53:J55"/>
    <mergeCell ref="K53:K55"/>
    <mergeCell ref="L53:L55"/>
    <mergeCell ref="M53:M55"/>
    <mergeCell ref="L50:L52"/>
    <mergeCell ref="D38:D43"/>
    <mergeCell ref="D44:D49"/>
    <mergeCell ref="D50:D55"/>
    <mergeCell ref="J50:J52"/>
    <mergeCell ref="K50:K52"/>
    <mergeCell ref="D26:D31"/>
    <mergeCell ref="D32:D37"/>
    <mergeCell ref="J32:J34"/>
    <mergeCell ref="K32:K34"/>
    <mergeCell ref="L32:L34"/>
    <mergeCell ref="M32:M34"/>
    <mergeCell ref="J35:J37"/>
    <mergeCell ref="K35:K37"/>
    <mergeCell ref="L35:L37"/>
    <mergeCell ref="M35:M37"/>
    <mergeCell ref="M14:M16"/>
    <mergeCell ref="J17:J19"/>
    <mergeCell ref="K17:K19"/>
    <mergeCell ref="L17:L19"/>
    <mergeCell ref="M17:M19"/>
    <mergeCell ref="K14:K16"/>
    <mergeCell ref="L14:L16"/>
    <mergeCell ref="D20:D25"/>
    <mergeCell ref="D2:D7"/>
    <mergeCell ref="D8:D13"/>
    <mergeCell ref="D14:D19"/>
    <mergeCell ref="J14:J16"/>
  </mergeCells>
  <pageMargins left="0.7" right="0.7" top="0.75" bottom="0.75" header="0.3" footer="0.3"/>
  <pageSetup scale="54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54D76-5326-6B47-85C8-1626972C2D2A}">
  <sheetPr>
    <pageSetUpPr fitToPage="1"/>
  </sheetPr>
  <dimension ref="A1:M55"/>
  <sheetViews>
    <sheetView zoomScale="130" zoomScaleNormal="130" workbookViewId="0">
      <pane ySplit="1" topLeftCell="A23" activePane="bottomLeft" state="frozen"/>
      <selection pane="bottomLeft" activeCell="H42" sqref="H42"/>
    </sheetView>
  </sheetViews>
  <sheetFormatPr baseColWidth="10" defaultRowHeight="16" x14ac:dyDescent="0.2"/>
  <cols>
    <col min="2" max="2" width="25.28515625" bestFit="1" customWidth="1"/>
    <col min="4" max="4" width="12.7109375" customWidth="1"/>
    <col min="5" max="5" width="12.28515625" customWidth="1"/>
    <col min="6" max="6" width="9.7109375" customWidth="1"/>
    <col min="7" max="7" width="16.7109375" customWidth="1"/>
    <col min="12" max="12" width="12.28515625" customWidth="1"/>
  </cols>
  <sheetData>
    <row r="1" spans="1:13" s="1" customFormat="1" ht="11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13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x14ac:dyDescent="0.2">
      <c r="A2" t="s">
        <v>11</v>
      </c>
      <c r="B2" t="s">
        <v>53</v>
      </c>
      <c r="C2">
        <v>21.03</v>
      </c>
      <c r="D2" s="38">
        <f>AVERAGE(C2:C4)</f>
        <v>21.046666666666667</v>
      </c>
      <c r="E2" s="3">
        <f>D2-C2</f>
        <v>1.6666666666665719E-2</v>
      </c>
      <c r="F2" s="4">
        <f>2^E2</f>
        <v>1.0116194403019219</v>
      </c>
    </row>
    <row r="3" spans="1:13" x14ac:dyDescent="0.2">
      <c r="A3" s="5" t="s">
        <v>11</v>
      </c>
      <c r="B3" s="5" t="s">
        <v>54</v>
      </c>
      <c r="C3">
        <v>21.04</v>
      </c>
      <c r="D3" s="38"/>
      <c r="E3" s="7">
        <f>D2-C3</f>
        <v>6.6666666666677088E-3</v>
      </c>
      <c r="F3" s="8">
        <f t="shared" ref="F3:F19" si="0">2^E3</f>
        <v>1.0046316744020545</v>
      </c>
    </row>
    <row r="4" spans="1:13" x14ac:dyDescent="0.2">
      <c r="A4" s="6" t="s">
        <v>11</v>
      </c>
      <c r="B4" s="6" t="s">
        <v>55</v>
      </c>
      <c r="C4">
        <v>21.07</v>
      </c>
      <c r="D4" s="38"/>
      <c r="E4" s="9">
        <f>D2-C4</f>
        <v>-2.3333333333333428E-2</v>
      </c>
      <c r="F4" s="10">
        <f t="shared" si="0"/>
        <v>0.98395665350811201</v>
      </c>
    </row>
    <row r="5" spans="1:13" x14ac:dyDescent="0.2">
      <c r="A5" t="s">
        <v>11</v>
      </c>
      <c r="B5" t="s">
        <v>56</v>
      </c>
      <c r="C5">
        <v>21.38</v>
      </c>
      <c r="D5" s="38"/>
      <c r="E5" s="3">
        <f>D2-C5</f>
        <v>-0.33333333333333215</v>
      </c>
      <c r="F5" s="4">
        <f t="shared" si="0"/>
        <v>0.79370052598410046</v>
      </c>
    </row>
    <row r="6" spans="1:13" x14ac:dyDescent="0.2">
      <c r="A6" s="5" t="s">
        <v>11</v>
      </c>
      <c r="B6" s="5" t="s">
        <v>57</v>
      </c>
      <c r="C6">
        <v>21.33</v>
      </c>
      <c r="D6" s="38"/>
      <c r="E6" s="7">
        <f>D2-C6</f>
        <v>-0.28333333333333144</v>
      </c>
      <c r="F6" s="8">
        <f t="shared" si="0"/>
        <v>0.82169031458579145</v>
      </c>
    </row>
    <row r="7" spans="1:13" x14ac:dyDescent="0.2">
      <c r="A7" s="6" t="s">
        <v>11</v>
      </c>
      <c r="B7" s="6" t="s">
        <v>58</v>
      </c>
      <c r="C7">
        <v>21.34</v>
      </c>
      <c r="D7" s="38"/>
      <c r="E7" s="9">
        <f>D2-C7</f>
        <v>-0.293333333333333</v>
      </c>
      <c r="F7" s="10">
        <f t="shared" si="0"/>
        <v>0.81601448498844575</v>
      </c>
    </row>
    <row r="8" spans="1:13" x14ac:dyDescent="0.2">
      <c r="A8" t="s">
        <v>12</v>
      </c>
      <c r="B8" t="s">
        <v>53</v>
      </c>
      <c r="C8">
        <v>22.85</v>
      </c>
      <c r="D8" s="38">
        <f>AVERAGE(C8:C10)</f>
        <v>22.863333333333333</v>
      </c>
      <c r="E8" s="3">
        <f>D8-C8</f>
        <v>1.3333333333331865E-2</v>
      </c>
      <c r="F8" s="4">
        <f t="shared" si="0"/>
        <v>1.0092848012118731</v>
      </c>
    </row>
    <row r="9" spans="1:13" x14ac:dyDescent="0.2">
      <c r="A9" s="5" t="s">
        <v>12</v>
      </c>
      <c r="B9" s="5" t="s">
        <v>54</v>
      </c>
      <c r="C9">
        <v>22.8</v>
      </c>
      <c r="D9" s="38"/>
      <c r="E9" s="7">
        <f>D8-C9</f>
        <v>6.3333333333332575E-2</v>
      </c>
      <c r="F9" s="8">
        <f t="shared" si="0"/>
        <v>1.0448771528608702</v>
      </c>
    </row>
    <row r="10" spans="1:13" x14ac:dyDescent="0.2">
      <c r="A10" s="6" t="s">
        <v>12</v>
      </c>
      <c r="B10" s="6" t="s">
        <v>55</v>
      </c>
      <c r="C10">
        <v>22.94</v>
      </c>
      <c r="D10" s="38"/>
      <c r="E10" s="9">
        <f>D8-C10</f>
        <v>-7.6666666666667993E-2</v>
      </c>
      <c r="F10" s="10">
        <f t="shared" si="0"/>
        <v>0.94824603117449646</v>
      </c>
    </row>
    <row r="11" spans="1:13" x14ac:dyDescent="0.2">
      <c r="A11" t="s">
        <v>12</v>
      </c>
      <c r="B11" t="s">
        <v>56</v>
      </c>
      <c r="C11">
        <v>23.18</v>
      </c>
      <c r="D11" s="38"/>
      <c r="E11" s="3">
        <f>D8-C11</f>
        <v>-0.31666666666666643</v>
      </c>
      <c r="F11" s="4">
        <f t="shared" si="0"/>
        <v>0.80292288186337657</v>
      </c>
    </row>
    <row r="12" spans="1:13" x14ac:dyDescent="0.2">
      <c r="A12" s="5" t="s">
        <v>12</v>
      </c>
      <c r="B12" s="5" t="s">
        <v>57</v>
      </c>
      <c r="C12">
        <v>23.23</v>
      </c>
      <c r="D12" s="38"/>
      <c r="E12" s="7">
        <f>D8-C12</f>
        <v>-0.36666666666666714</v>
      </c>
      <c r="F12" s="8">
        <f t="shared" si="0"/>
        <v>0.77557238091686709</v>
      </c>
    </row>
    <row r="13" spans="1:13" x14ac:dyDescent="0.2">
      <c r="A13" s="6" t="s">
        <v>12</v>
      </c>
      <c r="B13" s="6" t="s">
        <v>58</v>
      </c>
      <c r="C13">
        <v>23.65</v>
      </c>
      <c r="D13" s="38"/>
      <c r="E13" s="9">
        <f>D8-C13</f>
        <v>-0.78666666666666529</v>
      </c>
      <c r="F13" s="10">
        <f t="shared" si="0"/>
        <v>0.57968189543779525</v>
      </c>
    </row>
    <row r="14" spans="1:13" x14ac:dyDescent="0.2">
      <c r="A14" t="s">
        <v>125</v>
      </c>
      <c r="B14" t="s">
        <v>53</v>
      </c>
      <c r="C14">
        <v>27.21</v>
      </c>
      <c r="D14" s="38">
        <f>AVERAGE(C14:C15)</f>
        <v>27.23</v>
      </c>
      <c r="E14" s="3">
        <f>D14-C14</f>
        <v>1.9999999999999574E-2</v>
      </c>
      <c r="F14" s="4">
        <f t="shared" si="0"/>
        <v>1.0139594797900289</v>
      </c>
      <c r="G14" s="4">
        <f t="shared" ref="G14:G19" si="1">GEOMEAN(F2,F8)</f>
        <v>1.0104514464867629</v>
      </c>
      <c r="H14" s="3">
        <f t="shared" ref="H14:H19" si="2">F14/G14</f>
        <v>1.0034717485095035</v>
      </c>
      <c r="I14" s="3">
        <f t="shared" ref="I14:I19" si="3">ABS(LOG(H14,2))</f>
        <v>5.0000000000010132E-3</v>
      </c>
      <c r="J14" s="40">
        <f>GEOMEAN(H14,H15,H16)</f>
        <v>0.8605514372443307</v>
      </c>
      <c r="K14" s="40">
        <f>AVERAGE(I14:I16)</f>
        <v>0.21999999999999967</v>
      </c>
      <c r="L14" s="40">
        <f>STDEV(I14:I16)</f>
        <v>0.33003787661418349</v>
      </c>
      <c r="M14" s="40">
        <f>L14/SQRT(3)</f>
        <v>0.19054745690597133</v>
      </c>
    </row>
    <row r="15" spans="1:13" x14ac:dyDescent="0.2">
      <c r="A15" s="5" t="s">
        <v>125</v>
      </c>
      <c r="B15" s="5" t="s">
        <v>54</v>
      </c>
      <c r="C15">
        <v>27.25</v>
      </c>
      <c r="D15" s="38"/>
      <c r="E15" s="7">
        <f>D14-C15</f>
        <v>-1.9999999999999574E-2</v>
      </c>
      <c r="F15" s="8">
        <f t="shared" si="0"/>
        <v>0.98623270449335942</v>
      </c>
      <c r="G15" s="8">
        <f t="shared" si="1"/>
        <v>1.0245568230328017</v>
      </c>
      <c r="H15" s="7">
        <f>F15/G15</f>
        <v>0.96259444310175135</v>
      </c>
      <c r="I15" s="7">
        <f t="shared" si="3"/>
        <v>5.5000000000000042E-2</v>
      </c>
      <c r="J15" s="40"/>
      <c r="K15" s="40"/>
      <c r="L15" s="40"/>
      <c r="M15" s="40"/>
    </row>
    <row r="16" spans="1:13" x14ac:dyDescent="0.2">
      <c r="A16" s="6" t="s">
        <v>125</v>
      </c>
      <c r="B16" s="6" t="s">
        <v>55</v>
      </c>
      <c r="C16">
        <v>27.88</v>
      </c>
      <c r="D16" s="38"/>
      <c r="E16" s="9">
        <f>D14-C16</f>
        <v>-0.64999999999999858</v>
      </c>
      <c r="F16" s="10">
        <f t="shared" si="0"/>
        <v>0.63728031365963167</v>
      </c>
      <c r="G16" s="10">
        <f t="shared" si="1"/>
        <v>0.96593632892484504</v>
      </c>
      <c r="H16" s="9">
        <f t="shared" si="2"/>
        <v>0.6597539553864481</v>
      </c>
      <c r="I16" s="9">
        <f t="shared" si="3"/>
        <v>0.59999999999999798</v>
      </c>
      <c r="J16" s="40"/>
      <c r="K16" s="40"/>
      <c r="L16" s="40"/>
      <c r="M16" s="40"/>
    </row>
    <row r="17" spans="1:13" x14ac:dyDescent="0.2">
      <c r="A17" t="s">
        <v>125</v>
      </c>
      <c r="B17" t="s">
        <v>56</v>
      </c>
      <c r="C17">
        <v>26.31</v>
      </c>
      <c r="D17" s="38"/>
      <c r="E17" s="3">
        <f>D14-C17</f>
        <v>0.92000000000000171</v>
      </c>
      <c r="F17" s="4">
        <f t="shared" si="0"/>
        <v>1.892115293451194</v>
      </c>
      <c r="G17" s="4">
        <f t="shared" si="1"/>
        <v>0.79829838635665029</v>
      </c>
      <c r="H17" s="3">
        <f t="shared" si="2"/>
        <v>2.3701855418831657</v>
      </c>
      <c r="I17" s="3">
        <f t="shared" si="3"/>
        <v>1.245000000000001</v>
      </c>
      <c r="J17" s="40">
        <f>GEOMEAN(H17,H18,H19)</f>
        <v>2.3402565064122296</v>
      </c>
      <c r="K17" s="40">
        <f>AVERAGE(H17:H19)</f>
        <v>2.3403721356054117</v>
      </c>
      <c r="L17" s="40">
        <f>STDEV(I17:I19)</f>
        <v>1.7559422921421385E-2</v>
      </c>
      <c r="M17" s="40">
        <f>L17/SQRT(3)</f>
        <v>1.0137937550497121E-2</v>
      </c>
    </row>
    <row r="18" spans="1:13" x14ac:dyDescent="0.2">
      <c r="A18" s="5" t="s">
        <v>125</v>
      </c>
      <c r="B18" s="5" t="s">
        <v>57</v>
      </c>
      <c r="C18">
        <v>26.33</v>
      </c>
      <c r="D18" s="38"/>
      <c r="E18" s="7">
        <f>D14-C18</f>
        <v>0.90000000000000213</v>
      </c>
      <c r="F18" s="8">
        <f>2^E18</f>
        <v>1.8660659830736175</v>
      </c>
      <c r="G18" s="8">
        <f t="shared" si="1"/>
        <v>0.79829838635665029</v>
      </c>
      <c r="H18" s="7">
        <f t="shared" si="2"/>
        <v>2.3375544971224933</v>
      </c>
      <c r="I18" s="7">
        <f t="shared" si="3"/>
        <v>1.2250000000000014</v>
      </c>
      <c r="J18" s="40"/>
      <c r="K18" s="40"/>
      <c r="L18" s="40"/>
      <c r="M18" s="40"/>
    </row>
    <row r="19" spans="1:13" ht="17" thickBot="1" x14ac:dyDescent="0.25">
      <c r="A19" s="11" t="s">
        <v>125</v>
      </c>
      <c r="B19" s="11" t="s">
        <v>58</v>
      </c>
      <c r="C19" s="14">
        <v>26.56</v>
      </c>
      <c r="D19" s="39"/>
      <c r="E19" s="12">
        <f>D14-C19</f>
        <v>0.67000000000000171</v>
      </c>
      <c r="F19" s="13">
        <f t="shared" si="0"/>
        <v>1.5910729675098392</v>
      </c>
      <c r="G19" s="13">
        <f t="shared" si="1"/>
        <v>0.68777090906987226</v>
      </c>
      <c r="H19" s="12">
        <f t="shared" si="2"/>
        <v>2.3133763678105761</v>
      </c>
      <c r="I19" s="12">
        <f t="shared" si="3"/>
        <v>1.2100000000000006</v>
      </c>
      <c r="J19" s="41"/>
      <c r="K19" s="41"/>
      <c r="L19" s="41"/>
      <c r="M19" s="41"/>
    </row>
    <row r="20" spans="1:13" x14ac:dyDescent="0.2">
      <c r="A20" t="s">
        <v>11</v>
      </c>
      <c r="B20" t="s">
        <v>59</v>
      </c>
      <c r="C20">
        <v>21.09</v>
      </c>
      <c r="D20" s="38">
        <f>AVERAGE(C20:C22)</f>
        <v>21.14</v>
      </c>
      <c r="E20" s="3">
        <f>D20-C20</f>
        <v>5.0000000000000711E-2</v>
      </c>
      <c r="F20" s="4">
        <f>2^E20</f>
        <v>1.035264923841378</v>
      </c>
    </row>
    <row r="21" spans="1:13" x14ac:dyDescent="0.2">
      <c r="A21" s="5" t="s">
        <v>11</v>
      </c>
      <c r="B21" s="5" t="s">
        <v>60</v>
      </c>
      <c r="C21">
        <v>21.2</v>
      </c>
      <c r="D21" s="38"/>
      <c r="E21" s="7">
        <f>D20-C21</f>
        <v>-5.9999999999998721E-2</v>
      </c>
      <c r="F21" s="8">
        <f t="shared" ref="F21:F35" si="4">2^E21</f>
        <v>0.95926411932526523</v>
      </c>
    </row>
    <row r="22" spans="1:13" x14ac:dyDescent="0.2">
      <c r="A22" s="6" t="s">
        <v>11</v>
      </c>
      <c r="B22" s="6" t="s">
        <v>61</v>
      </c>
      <c r="C22">
        <v>21.13</v>
      </c>
      <c r="D22" s="38"/>
      <c r="E22" s="9">
        <f>D20-C22</f>
        <v>1.0000000000001563E-2</v>
      </c>
      <c r="F22" s="10">
        <f t="shared" si="4"/>
        <v>1.00695555005672</v>
      </c>
    </row>
    <row r="23" spans="1:13" x14ac:dyDescent="0.2">
      <c r="A23" t="s">
        <v>11</v>
      </c>
      <c r="B23" t="s">
        <v>62</v>
      </c>
      <c r="C23">
        <v>21.26</v>
      </c>
      <c r="D23" s="38"/>
      <c r="E23" s="3">
        <f>D20-C23</f>
        <v>-0.12000000000000099</v>
      </c>
      <c r="F23" s="4">
        <f t="shared" si="4"/>
        <v>0.9201876506248744</v>
      </c>
    </row>
    <row r="24" spans="1:13" x14ac:dyDescent="0.2">
      <c r="A24" s="5" t="s">
        <v>11</v>
      </c>
      <c r="B24" s="5" t="s">
        <v>63</v>
      </c>
      <c r="C24">
        <v>21.08</v>
      </c>
      <c r="D24" s="38"/>
      <c r="E24" s="7">
        <f>D20-C24</f>
        <v>6.0000000000002274E-2</v>
      </c>
      <c r="F24" s="8">
        <f t="shared" si="4"/>
        <v>1.042465760841123</v>
      </c>
    </row>
    <row r="25" spans="1:13" x14ac:dyDescent="0.2">
      <c r="A25" s="6" t="s">
        <v>11</v>
      </c>
      <c r="B25" s="6" t="s">
        <v>64</v>
      </c>
      <c r="C25">
        <v>21.09</v>
      </c>
      <c r="D25" s="38"/>
      <c r="E25" s="9">
        <f>D20-C25</f>
        <v>5.0000000000000711E-2</v>
      </c>
      <c r="F25" s="10">
        <f t="shared" si="4"/>
        <v>1.035264923841378</v>
      </c>
    </row>
    <row r="26" spans="1:13" x14ac:dyDescent="0.2">
      <c r="A26" t="s">
        <v>12</v>
      </c>
      <c r="B26" t="s">
        <v>59</v>
      </c>
      <c r="C26">
        <v>22.94</v>
      </c>
      <c r="D26" s="38">
        <f>AVERAGE(C26:C28)</f>
        <v>22.956666666666667</v>
      </c>
      <c r="E26" s="3">
        <f>D26-C26</f>
        <v>1.6666666666665719E-2</v>
      </c>
      <c r="F26" s="4">
        <f t="shared" si="4"/>
        <v>1.0116194403019219</v>
      </c>
    </row>
    <row r="27" spans="1:13" x14ac:dyDescent="0.2">
      <c r="A27" s="5" t="s">
        <v>12</v>
      </c>
      <c r="B27" s="5" t="s">
        <v>60</v>
      </c>
      <c r="C27">
        <v>23.04</v>
      </c>
      <c r="D27" s="38"/>
      <c r="E27" s="7">
        <f>D26-C27</f>
        <v>-8.3333333333332149E-2</v>
      </c>
      <c r="F27" s="8">
        <f t="shared" si="4"/>
        <v>0.94387431268169419</v>
      </c>
    </row>
    <row r="28" spans="1:13" x14ac:dyDescent="0.2">
      <c r="A28" s="6" t="s">
        <v>12</v>
      </c>
      <c r="B28" s="6" t="s">
        <v>61</v>
      </c>
      <c r="C28">
        <v>22.89</v>
      </c>
      <c r="D28" s="38"/>
      <c r="E28" s="9">
        <f>D26-C28</f>
        <v>6.666666666666643E-2</v>
      </c>
      <c r="F28" s="10">
        <f t="shared" si="4"/>
        <v>1.0472941228206265</v>
      </c>
    </row>
    <row r="29" spans="1:13" x14ac:dyDescent="0.2">
      <c r="A29" t="s">
        <v>12</v>
      </c>
      <c r="B29" t="s">
        <v>62</v>
      </c>
      <c r="C29">
        <v>23.88</v>
      </c>
      <c r="D29" s="38"/>
      <c r="E29" s="3">
        <f>D26-C29</f>
        <v>-0.92333333333333201</v>
      </c>
      <c r="F29" s="4">
        <f t="shared" si="4"/>
        <v>0.527289314758007</v>
      </c>
    </row>
    <row r="30" spans="1:13" x14ac:dyDescent="0.2">
      <c r="A30" s="5" t="s">
        <v>12</v>
      </c>
      <c r="B30" s="5" t="s">
        <v>63</v>
      </c>
      <c r="C30">
        <v>23.78</v>
      </c>
      <c r="D30" s="38"/>
      <c r="E30" s="7">
        <f>D26-C30</f>
        <v>-0.82333333333333414</v>
      </c>
      <c r="F30" s="8">
        <f t="shared" si="4"/>
        <v>0.56513469463657762</v>
      </c>
    </row>
    <row r="31" spans="1:13" x14ac:dyDescent="0.2">
      <c r="A31" s="6" t="s">
        <v>12</v>
      </c>
      <c r="B31" s="6" t="s">
        <v>64</v>
      </c>
      <c r="C31">
        <v>23.56</v>
      </c>
      <c r="D31" s="38"/>
      <c r="E31" s="9">
        <f>D26-C31</f>
        <v>-0.60333333333333172</v>
      </c>
      <c r="F31" s="10">
        <f t="shared" si="4"/>
        <v>0.65823135972181779</v>
      </c>
    </row>
    <row r="32" spans="1:13" x14ac:dyDescent="0.2">
      <c r="A32" t="s">
        <v>125</v>
      </c>
      <c r="B32" t="s">
        <v>59</v>
      </c>
      <c r="C32">
        <v>27.82</v>
      </c>
      <c r="D32" s="38">
        <f>AVERAGE(C32:C33)</f>
        <v>28.085000000000001</v>
      </c>
      <c r="E32" s="3">
        <f>D32-C32</f>
        <v>0.26500000000000057</v>
      </c>
      <c r="F32" s="4">
        <f t="shared" si="4"/>
        <v>1.2016360495268512</v>
      </c>
      <c r="G32" s="4">
        <f t="shared" ref="G32:G37" si="5">GEOMEAN(F20,F26)</f>
        <v>1.0233738919967748</v>
      </c>
      <c r="H32" s="3">
        <f t="shared" ref="H32" si="6">F32/G32</f>
        <v>1.1741906442251102</v>
      </c>
      <c r="I32" s="3">
        <f t="shared" ref="I32:I37" si="7">ABS(LOG(H32,2))</f>
        <v>0.23166666666666758</v>
      </c>
      <c r="J32" s="40">
        <f>GEOMEAN(H32,H33,H34)</f>
        <v>1.0680654080478511</v>
      </c>
      <c r="K32" s="40">
        <f>AVERAGE(I32:I34)</f>
        <v>0.22388888888888966</v>
      </c>
      <c r="L32" s="40">
        <f>STDEV(I32:I34)</f>
        <v>2.7504208432191365E-2</v>
      </c>
      <c r="M32" s="40">
        <f>L32/SQRT(3)</f>
        <v>1.5879562142173259E-2</v>
      </c>
    </row>
    <row r="33" spans="1:13" x14ac:dyDescent="0.2">
      <c r="A33" s="5" t="s">
        <v>125</v>
      </c>
      <c r="B33" s="5" t="s">
        <v>60</v>
      </c>
      <c r="C33">
        <v>28.35</v>
      </c>
      <c r="D33" s="38"/>
      <c r="E33" s="7">
        <f>D32-C33</f>
        <v>-0.26500000000000057</v>
      </c>
      <c r="F33" s="8">
        <f t="shared" si="4"/>
        <v>0.83219873471152417</v>
      </c>
      <c r="G33" s="8">
        <f t="shared" si="5"/>
        <v>0.95153810291987018</v>
      </c>
      <c r="H33" s="7">
        <f>F33/G33</f>
        <v>0.87458267005583523</v>
      </c>
      <c r="I33" s="7">
        <f t="shared" si="7"/>
        <v>0.19333333333333508</v>
      </c>
      <c r="J33" s="40"/>
      <c r="K33" s="40"/>
      <c r="L33" s="40"/>
      <c r="M33" s="40"/>
    </row>
    <row r="34" spans="1:13" x14ac:dyDescent="0.2">
      <c r="A34" s="6" t="s">
        <v>125</v>
      </c>
      <c r="B34" s="6" t="s">
        <v>61</v>
      </c>
      <c r="C34">
        <v>27.8</v>
      </c>
      <c r="D34" s="38"/>
      <c r="E34" s="9">
        <f>D32-C34</f>
        <v>0.28500000000000014</v>
      </c>
      <c r="F34" s="10">
        <f t="shared" si="4"/>
        <v>1.2184102636751915</v>
      </c>
      <c r="G34" s="10">
        <f t="shared" si="5"/>
        <v>1.0269267887809792</v>
      </c>
      <c r="H34" s="9">
        <f t="shared" ref="H34:H37" si="8">F34/G34</f>
        <v>1.1864626349084866</v>
      </c>
      <c r="I34" s="9">
        <f t="shared" si="7"/>
        <v>0.24666666666666628</v>
      </c>
      <c r="J34" s="40"/>
      <c r="K34" s="40"/>
      <c r="L34" s="40"/>
      <c r="M34" s="40"/>
    </row>
    <row r="35" spans="1:13" x14ac:dyDescent="0.2">
      <c r="A35" t="s">
        <v>125</v>
      </c>
      <c r="B35" t="s">
        <v>62</v>
      </c>
      <c r="C35">
        <v>26.93</v>
      </c>
      <c r="D35" s="38"/>
      <c r="E35" s="3">
        <f>D32-C35</f>
        <v>1.1550000000000011</v>
      </c>
      <c r="F35" s="4">
        <f t="shared" si="4"/>
        <v>2.2268432364573743</v>
      </c>
      <c r="G35" s="4">
        <f t="shared" si="5"/>
        <v>0.69656666281610868</v>
      </c>
      <c r="H35" s="3">
        <f t="shared" si="8"/>
        <v>3.1968845988905064</v>
      </c>
      <c r="I35" s="3">
        <f t="shared" si="7"/>
        <v>1.6766666666666674</v>
      </c>
      <c r="J35" s="40">
        <f>GEOMEAN(H35,H36,H37)</f>
        <v>3.2602893296105013</v>
      </c>
      <c r="K35" s="40">
        <f>AVERAGE(H35:H37)</f>
        <v>3.2610014550545579</v>
      </c>
      <c r="L35" s="40">
        <f>STDEV(I35:I37)</f>
        <v>3.6855573979160838E-2</v>
      </c>
      <c r="M35" s="40">
        <f>L35/SQRT(3)</f>
        <v>2.1278575558006677E-2</v>
      </c>
    </row>
    <row r="36" spans="1:13" x14ac:dyDescent="0.2">
      <c r="A36" s="5" t="s">
        <v>125</v>
      </c>
      <c r="B36" s="5" t="s">
        <v>63</v>
      </c>
      <c r="C36">
        <v>26.72</v>
      </c>
      <c r="D36" s="38"/>
      <c r="E36" s="7">
        <f>D32-C36</f>
        <v>1.365000000000002</v>
      </c>
      <c r="F36" s="8">
        <f>2^E36</f>
        <v>2.5757632590196544</v>
      </c>
      <c r="G36" s="8">
        <f t="shared" si="5"/>
        <v>0.76755036930616838</v>
      </c>
      <c r="H36" s="7">
        <f t="shared" si="8"/>
        <v>3.3558230990730036</v>
      </c>
      <c r="I36" s="7">
        <f t="shared" si="7"/>
        <v>1.7466666666666681</v>
      </c>
      <c r="J36" s="40"/>
      <c r="K36" s="40"/>
      <c r="L36" s="40"/>
      <c r="M36" s="40"/>
    </row>
    <row r="37" spans="1:13" ht="17" thickBot="1" x14ac:dyDescent="0.25">
      <c r="A37" s="11" t="s">
        <v>125</v>
      </c>
      <c r="B37" s="11" t="s">
        <v>64</v>
      </c>
      <c r="C37" s="14">
        <v>26.67</v>
      </c>
      <c r="D37" s="39"/>
      <c r="E37" s="12">
        <f>D32-C37</f>
        <v>1.4149999999999991</v>
      </c>
      <c r="F37" s="13">
        <f t="shared" ref="F37" si="9">2^E37</f>
        <v>2.6665973541823957</v>
      </c>
      <c r="G37" s="13">
        <f t="shared" si="5"/>
        <v>0.82549611658227351</v>
      </c>
      <c r="H37" s="12">
        <f t="shared" si="8"/>
        <v>3.2302966672001636</v>
      </c>
      <c r="I37" s="12">
        <f t="shared" si="7"/>
        <v>1.6916666666666649</v>
      </c>
      <c r="J37" s="41"/>
      <c r="K37" s="41"/>
      <c r="L37" s="41"/>
      <c r="M37" s="41"/>
    </row>
    <row r="38" spans="1:13" x14ac:dyDescent="0.2">
      <c r="A38" t="s">
        <v>11</v>
      </c>
      <c r="B38" t="s">
        <v>65</v>
      </c>
      <c r="C38">
        <v>21.15</v>
      </c>
      <c r="D38" s="38">
        <f>AVERAGE(C38:C40)</f>
        <v>21.23</v>
      </c>
      <c r="E38" s="3">
        <f>D38-C38</f>
        <v>8.0000000000001847E-2</v>
      </c>
      <c r="F38" s="4">
        <f>2^E38</f>
        <v>1.0570180405613818</v>
      </c>
    </row>
    <row r="39" spans="1:13" x14ac:dyDescent="0.2">
      <c r="A39" s="5" t="s">
        <v>11</v>
      </c>
      <c r="B39" s="5" t="s">
        <v>66</v>
      </c>
      <c r="C39">
        <v>21.29</v>
      </c>
      <c r="D39" s="38"/>
      <c r="E39" s="7">
        <f>D38-C39</f>
        <v>-5.9999999999998721E-2</v>
      </c>
      <c r="F39" s="8">
        <f t="shared" ref="F39:F53" si="10">2^E39</f>
        <v>0.95926411932526523</v>
      </c>
    </row>
    <row r="40" spans="1:13" x14ac:dyDescent="0.2">
      <c r="A40" s="6" t="s">
        <v>11</v>
      </c>
      <c r="B40" s="6" t="s">
        <v>67</v>
      </c>
      <c r="C40">
        <v>21.25</v>
      </c>
      <c r="D40" s="38"/>
      <c r="E40" s="9">
        <f>D38-C40</f>
        <v>-1.9999999999999574E-2</v>
      </c>
      <c r="F40" s="10">
        <f t="shared" si="10"/>
        <v>0.98623270449335942</v>
      </c>
    </row>
    <row r="41" spans="1:13" x14ac:dyDescent="0.2">
      <c r="A41" t="s">
        <v>11</v>
      </c>
      <c r="B41" t="s">
        <v>68</v>
      </c>
      <c r="C41">
        <v>21.22</v>
      </c>
      <c r="D41" s="38"/>
      <c r="E41" s="3">
        <f>D38-C41</f>
        <v>1.0000000000001563E-2</v>
      </c>
      <c r="F41" s="4">
        <f t="shared" si="10"/>
        <v>1.00695555005672</v>
      </c>
    </row>
    <row r="42" spans="1:13" x14ac:dyDescent="0.2">
      <c r="A42" s="5" t="s">
        <v>11</v>
      </c>
      <c r="B42" s="5" t="s">
        <v>69</v>
      </c>
      <c r="C42">
        <v>21.26</v>
      </c>
      <c r="D42" s="38"/>
      <c r="E42" s="7">
        <f>D38-C42</f>
        <v>-3.0000000000001137E-2</v>
      </c>
      <c r="F42" s="8">
        <f t="shared" si="10"/>
        <v>0.97942029758692617</v>
      </c>
    </row>
    <row r="43" spans="1:13" x14ac:dyDescent="0.2">
      <c r="A43" s="6" t="s">
        <v>11</v>
      </c>
      <c r="B43" s="6" t="s">
        <v>70</v>
      </c>
      <c r="C43">
        <v>21.16</v>
      </c>
      <c r="D43" s="38"/>
      <c r="E43" s="9">
        <f>D38-C43</f>
        <v>7.0000000000000284E-2</v>
      </c>
      <c r="F43" s="10">
        <f t="shared" si="10"/>
        <v>1.0497166836230676</v>
      </c>
    </row>
    <row r="44" spans="1:13" x14ac:dyDescent="0.2">
      <c r="A44" t="s">
        <v>12</v>
      </c>
      <c r="B44" t="s">
        <v>65</v>
      </c>
      <c r="C44" s="15">
        <v>23.06</v>
      </c>
      <c r="D44" s="38">
        <f>AVERAGE(C44:C46)</f>
        <v>23.01</v>
      </c>
      <c r="E44" s="3">
        <f>D44-C44</f>
        <v>-4.9999999999997158E-2</v>
      </c>
      <c r="F44" s="4">
        <f t="shared" si="10"/>
        <v>0.9659363289248476</v>
      </c>
    </row>
    <row r="45" spans="1:13" x14ac:dyDescent="0.2">
      <c r="A45" s="5" t="s">
        <v>12</v>
      </c>
      <c r="B45" s="5" t="s">
        <v>66</v>
      </c>
      <c r="C45" s="15">
        <v>22.95</v>
      </c>
      <c r="D45" s="38"/>
      <c r="E45" s="7">
        <f>D44-C45</f>
        <v>6.0000000000002274E-2</v>
      </c>
      <c r="F45" s="8">
        <f t="shared" si="10"/>
        <v>1.042465760841123</v>
      </c>
    </row>
    <row r="46" spans="1:13" x14ac:dyDescent="0.2">
      <c r="A46" s="6" t="s">
        <v>12</v>
      </c>
      <c r="B46" s="6" t="s">
        <v>67</v>
      </c>
      <c r="C46" s="15">
        <v>23.02</v>
      </c>
      <c r="D46" s="38"/>
      <c r="E46" s="9">
        <f>D44-C46</f>
        <v>-9.9999999999980105E-3</v>
      </c>
      <c r="F46" s="10">
        <f t="shared" si="10"/>
        <v>0.99309249543703737</v>
      </c>
    </row>
    <row r="47" spans="1:13" x14ac:dyDescent="0.2">
      <c r="A47" t="s">
        <v>12</v>
      </c>
      <c r="B47" t="s">
        <v>68</v>
      </c>
      <c r="C47">
        <v>23.12</v>
      </c>
      <c r="D47" s="38"/>
      <c r="E47" s="3">
        <f>D44-C47</f>
        <v>-0.10999999999999943</v>
      </c>
      <c r="F47" s="4">
        <f t="shared" si="10"/>
        <v>0.92658806189037124</v>
      </c>
    </row>
    <row r="48" spans="1:13" x14ac:dyDescent="0.2">
      <c r="A48" s="5" t="s">
        <v>12</v>
      </c>
      <c r="B48" s="5" t="s">
        <v>69</v>
      </c>
      <c r="C48">
        <v>23.05</v>
      </c>
      <c r="D48" s="38"/>
      <c r="E48" s="7">
        <f>D44-C48</f>
        <v>-3.9999999999999147E-2</v>
      </c>
      <c r="F48" s="8">
        <f t="shared" si="10"/>
        <v>0.97265494741228609</v>
      </c>
    </row>
    <row r="49" spans="1:13" x14ac:dyDescent="0.2">
      <c r="A49" s="6" t="s">
        <v>12</v>
      </c>
      <c r="B49" s="6" t="s">
        <v>70</v>
      </c>
      <c r="C49">
        <v>23.09</v>
      </c>
      <c r="D49" s="38"/>
      <c r="E49" s="9">
        <f>D44-C49</f>
        <v>-7.9999999999998295E-2</v>
      </c>
      <c r="F49" s="10">
        <f t="shared" si="10"/>
        <v>0.946057646725597</v>
      </c>
    </row>
    <row r="50" spans="1:13" x14ac:dyDescent="0.2">
      <c r="A50" t="s">
        <v>125</v>
      </c>
      <c r="B50" t="s">
        <v>65</v>
      </c>
      <c r="C50">
        <v>27.35</v>
      </c>
      <c r="D50" s="38">
        <f>AVERAGE(C50:C51)</f>
        <v>27.62</v>
      </c>
      <c r="E50" s="3">
        <f>D50-C50</f>
        <v>0.26999999999999957</v>
      </c>
      <c r="F50" s="4">
        <f t="shared" si="10"/>
        <v>1.20580782769076</v>
      </c>
      <c r="G50" s="4">
        <f t="shared" ref="G50:G55" si="11">GEOMEAN(F38,F44)</f>
        <v>1.0104514464867655</v>
      </c>
      <c r="H50" s="3">
        <f t="shared" ref="H50" si="12">F50/G50</f>
        <v>1.1933357430317193</v>
      </c>
      <c r="I50" s="3">
        <f t="shared" ref="I50:I55" si="13">ABS(LOG(H50,2))</f>
        <v>0.2549999999999969</v>
      </c>
      <c r="J50" s="40">
        <f>GEOMEAN(H50,H51,H52)</f>
        <v>0.92658806189037002</v>
      </c>
      <c r="K50" s="40">
        <f>AVERAGE(I50:I52)</f>
        <v>0.27999999999999931</v>
      </c>
      <c r="L50" s="40">
        <f>STDEV(I50:I52)</f>
        <v>3.122498999199276E-2</v>
      </c>
      <c r="M50" s="40">
        <f>L50/SQRT(3)</f>
        <v>1.8027756377320393E-2</v>
      </c>
    </row>
    <row r="51" spans="1:13" x14ac:dyDescent="0.2">
      <c r="A51" s="5" t="s">
        <v>125</v>
      </c>
      <c r="B51" s="5" t="s">
        <v>66</v>
      </c>
      <c r="C51">
        <v>27.89</v>
      </c>
      <c r="D51" s="38"/>
      <c r="E51" s="7">
        <f>D50-C51</f>
        <v>-0.26999999999999957</v>
      </c>
      <c r="F51" s="8">
        <f t="shared" si="10"/>
        <v>0.82931954581444201</v>
      </c>
      <c r="G51" s="8">
        <f t="shared" si="11"/>
        <v>1.0000000000000013</v>
      </c>
      <c r="H51" s="7">
        <f>F51/G51</f>
        <v>0.82931954581444089</v>
      </c>
      <c r="I51" s="7">
        <f t="shared" si="13"/>
        <v>0.27000000000000141</v>
      </c>
      <c r="J51" s="40"/>
      <c r="K51" s="40"/>
      <c r="L51" s="40"/>
      <c r="M51" s="40"/>
    </row>
    <row r="52" spans="1:13" x14ac:dyDescent="0.2">
      <c r="A52" s="6" t="s">
        <v>125</v>
      </c>
      <c r="B52" s="6" t="s">
        <v>67</v>
      </c>
      <c r="C52">
        <v>27.95</v>
      </c>
      <c r="D52" s="38"/>
      <c r="E52" s="9">
        <f>D50-C52</f>
        <v>-0.32999999999999829</v>
      </c>
      <c r="F52" s="10">
        <f t="shared" si="10"/>
        <v>0.79553648375491959</v>
      </c>
      <c r="G52" s="10">
        <f t="shared" si="11"/>
        <v>0.98965665641520772</v>
      </c>
      <c r="H52" s="9">
        <f t="shared" ref="H52:H55" si="14">F52/G52</f>
        <v>0.80385099074315169</v>
      </c>
      <c r="I52" s="9">
        <f t="shared" si="13"/>
        <v>0.31499999999999956</v>
      </c>
      <c r="J52" s="40"/>
      <c r="K52" s="40"/>
      <c r="L52" s="40"/>
      <c r="M52" s="40"/>
    </row>
    <row r="53" spans="1:13" x14ac:dyDescent="0.2">
      <c r="A53" t="s">
        <v>125</v>
      </c>
      <c r="B53" t="s">
        <v>68</v>
      </c>
      <c r="C53">
        <v>25.92</v>
      </c>
      <c r="D53" s="38"/>
      <c r="E53" s="3">
        <f>D50-C53</f>
        <v>1.6999999999999993</v>
      </c>
      <c r="F53" s="4">
        <f t="shared" si="10"/>
        <v>3.2490095854249406</v>
      </c>
      <c r="G53" s="4">
        <f t="shared" si="11"/>
        <v>0.96593632892484627</v>
      </c>
      <c r="H53" s="3">
        <f t="shared" si="14"/>
        <v>3.363585661014854</v>
      </c>
      <c r="I53" s="3">
        <f t="shared" si="13"/>
        <v>1.7499999999999984</v>
      </c>
      <c r="J53" s="40">
        <f>GEOMEAN(H53,H54,H55)</f>
        <v>3.131093665196401</v>
      </c>
      <c r="K53" s="40">
        <f>AVERAGE(H53:H55)</f>
        <v>3.1390787787960757</v>
      </c>
      <c r="L53" s="40">
        <f>STDEV(I53:I55)</f>
        <v>0.12691860908997321</v>
      </c>
      <c r="M53" s="40">
        <f>L53/SQRT(3)</f>
        <v>7.3276493123268921E-2</v>
      </c>
    </row>
    <row r="54" spans="1:13" x14ac:dyDescent="0.2">
      <c r="A54" s="5" t="s">
        <v>125</v>
      </c>
      <c r="B54" s="5" t="s">
        <v>69</v>
      </c>
      <c r="C54">
        <v>25.97</v>
      </c>
      <c r="D54" s="38"/>
      <c r="E54" s="7">
        <f>D50-C54</f>
        <v>1.6500000000000021</v>
      </c>
      <c r="F54" s="8">
        <f>2^E54</f>
        <v>3.1383363915870075</v>
      </c>
      <c r="G54" s="8">
        <f t="shared" si="11"/>
        <v>0.97603176077622456</v>
      </c>
      <c r="H54" s="7">
        <f t="shared" si="14"/>
        <v>3.2154039629726108</v>
      </c>
      <c r="I54" s="7">
        <f t="shared" si="13"/>
        <v>1.6850000000000023</v>
      </c>
      <c r="J54" s="40"/>
      <c r="K54" s="40"/>
      <c r="L54" s="40"/>
      <c r="M54" s="40"/>
    </row>
    <row r="55" spans="1:13" ht="17" thickBot="1" x14ac:dyDescent="0.25">
      <c r="A55" s="11" t="s">
        <v>125</v>
      </c>
      <c r="B55" s="11" t="s">
        <v>70</v>
      </c>
      <c r="C55" s="14">
        <v>26.12</v>
      </c>
      <c r="D55" s="39"/>
      <c r="E55" s="12">
        <f>D50-C55</f>
        <v>1.5</v>
      </c>
      <c r="F55" s="13">
        <f t="shared" ref="F55" si="15">2^E55</f>
        <v>2.8284271247461898</v>
      </c>
      <c r="G55" s="13">
        <f t="shared" si="11"/>
        <v>0.99654026282786856</v>
      </c>
      <c r="H55" s="12">
        <f t="shared" si="14"/>
        <v>2.8382467124007627</v>
      </c>
      <c r="I55" s="12">
        <f t="shared" si="13"/>
        <v>1.5049999999999988</v>
      </c>
      <c r="J55" s="41"/>
      <c r="K55" s="41"/>
      <c r="L55" s="41"/>
      <c r="M55" s="41"/>
    </row>
  </sheetData>
  <mergeCells count="33">
    <mergeCell ref="D20:D25"/>
    <mergeCell ref="D2:D7"/>
    <mergeCell ref="D8:D13"/>
    <mergeCell ref="D14:D19"/>
    <mergeCell ref="J14:J16"/>
    <mergeCell ref="M14:M16"/>
    <mergeCell ref="J17:J19"/>
    <mergeCell ref="K17:K19"/>
    <mergeCell ref="L17:L19"/>
    <mergeCell ref="M17:M19"/>
    <mergeCell ref="K14:K16"/>
    <mergeCell ref="L14:L16"/>
    <mergeCell ref="M32:M34"/>
    <mergeCell ref="J35:J37"/>
    <mergeCell ref="K35:K37"/>
    <mergeCell ref="L35:L37"/>
    <mergeCell ref="M35:M37"/>
    <mergeCell ref="D26:D31"/>
    <mergeCell ref="D32:D37"/>
    <mergeCell ref="J32:J34"/>
    <mergeCell ref="K32:K34"/>
    <mergeCell ref="L32:L34"/>
    <mergeCell ref="D38:D43"/>
    <mergeCell ref="D44:D49"/>
    <mergeCell ref="D50:D55"/>
    <mergeCell ref="J50:J52"/>
    <mergeCell ref="K50:K52"/>
    <mergeCell ref="M50:M52"/>
    <mergeCell ref="J53:J55"/>
    <mergeCell ref="K53:K55"/>
    <mergeCell ref="L53:L55"/>
    <mergeCell ref="M53:M55"/>
    <mergeCell ref="L50:L52"/>
  </mergeCells>
  <pageMargins left="0.7" right="0.7" top="0.75" bottom="0.75" header="0.3" footer="0.3"/>
  <pageSetup scale="54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47F9E-83AE-C546-84D3-ECEE203518B3}">
  <sheetPr>
    <pageSetUpPr fitToPage="1"/>
  </sheetPr>
  <dimension ref="A1:M55"/>
  <sheetViews>
    <sheetView zoomScale="130" zoomScaleNormal="130" workbookViewId="0">
      <pane ySplit="1" topLeftCell="A5" activePane="bottomLeft" state="frozen"/>
      <selection pane="bottomLeft" activeCell="C58" sqref="C58"/>
    </sheetView>
  </sheetViews>
  <sheetFormatPr baseColWidth="10" defaultRowHeight="16" x14ac:dyDescent="0.2"/>
  <cols>
    <col min="2" max="2" width="25.28515625" bestFit="1" customWidth="1"/>
    <col min="4" max="4" width="12.7109375" customWidth="1"/>
    <col min="5" max="5" width="12.28515625" customWidth="1"/>
    <col min="6" max="6" width="9.7109375" customWidth="1"/>
    <col min="7" max="7" width="16.7109375" customWidth="1"/>
    <col min="12" max="12" width="12.28515625" customWidth="1"/>
  </cols>
  <sheetData>
    <row r="1" spans="1:13" s="1" customFormat="1" ht="11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13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x14ac:dyDescent="0.2">
      <c r="A2" t="s">
        <v>11</v>
      </c>
      <c r="B2" t="s">
        <v>53</v>
      </c>
      <c r="C2">
        <v>21.03</v>
      </c>
      <c r="D2" s="38">
        <f>AVERAGE(C2:C4)</f>
        <v>21.046666666666667</v>
      </c>
      <c r="E2" s="3">
        <f>D2-C2</f>
        <v>1.6666666666665719E-2</v>
      </c>
      <c r="F2" s="4">
        <f>2^E2</f>
        <v>1.0116194403019219</v>
      </c>
    </row>
    <row r="3" spans="1:13" x14ac:dyDescent="0.2">
      <c r="A3" s="5" t="s">
        <v>11</v>
      </c>
      <c r="B3" s="5" t="s">
        <v>54</v>
      </c>
      <c r="C3">
        <v>21.04</v>
      </c>
      <c r="D3" s="38"/>
      <c r="E3" s="7">
        <f>D2-C3</f>
        <v>6.6666666666677088E-3</v>
      </c>
      <c r="F3" s="8">
        <f t="shared" ref="F3:F19" si="0">2^E3</f>
        <v>1.0046316744020545</v>
      </c>
    </row>
    <row r="4" spans="1:13" x14ac:dyDescent="0.2">
      <c r="A4" s="6" t="s">
        <v>11</v>
      </c>
      <c r="B4" s="6" t="s">
        <v>55</v>
      </c>
      <c r="C4">
        <v>21.07</v>
      </c>
      <c r="D4" s="38"/>
      <c r="E4" s="9">
        <f>D2-C4</f>
        <v>-2.3333333333333428E-2</v>
      </c>
      <c r="F4" s="10">
        <f t="shared" si="0"/>
        <v>0.98395665350811201</v>
      </c>
    </row>
    <row r="5" spans="1:13" x14ac:dyDescent="0.2">
      <c r="A5" t="s">
        <v>11</v>
      </c>
      <c r="B5" t="s">
        <v>56</v>
      </c>
      <c r="C5">
        <v>21.38</v>
      </c>
      <c r="D5" s="38"/>
      <c r="E5" s="3">
        <f>D2-C5</f>
        <v>-0.33333333333333215</v>
      </c>
      <c r="F5" s="4">
        <f t="shared" si="0"/>
        <v>0.79370052598410046</v>
      </c>
    </row>
    <row r="6" spans="1:13" x14ac:dyDescent="0.2">
      <c r="A6" s="5" t="s">
        <v>11</v>
      </c>
      <c r="B6" s="5" t="s">
        <v>57</v>
      </c>
      <c r="C6">
        <v>21.33</v>
      </c>
      <c r="D6" s="38"/>
      <c r="E6" s="7">
        <f>D2-C6</f>
        <v>-0.28333333333333144</v>
      </c>
      <c r="F6" s="8">
        <f t="shared" si="0"/>
        <v>0.82169031458579145</v>
      </c>
    </row>
    <row r="7" spans="1:13" x14ac:dyDescent="0.2">
      <c r="A7" s="6" t="s">
        <v>11</v>
      </c>
      <c r="B7" s="6" t="s">
        <v>58</v>
      </c>
      <c r="C7">
        <v>21.34</v>
      </c>
      <c r="D7" s="38"/>
      <c r="E7" s="9">
        <f>D2-C7</f>
        <v>-0.293333333333333</v>
      </c>
      <c r="F7" s="10">
        <f t="shared" si="0"/>
        <v>0.81601448498844575</v>
      </c>
    </row>
    <row r="8" spans="1:13" x14ac:dyDescent="0.2">
      <c r="A8" t="s">
        <v>12</v>
      </c>
      <c r="B8" t="s">
        <v>53</v>
      </c>
      <c r="C8">
        <v>22.85</v>
      </c>
      <c r="D8" s="38">
        <f>AVERAGE(C8:C10)</f>
        <v>22.863333333333333</v>
      </c>
      <c r="E8" s="3">
        <f>D8-C8</f>
        <v>1.3333333333331865E-2</v>
      </c>
      <c r="F8" s="4">
        <f t="shared" si="0"/>
        <v>1.0092848012118731</v>
      </c>
    </row>
    <row r="9" spans="1:13" x14ac:dyDescent="0.2">
      <c r="A9" s="5" t="s">
        <v>12</v>
      </c>
      <c r="B9" s="5" t="s">
        <v>54</v>
      </c>
      <c r="C9">
        <v>22.8</v>
      </c>
      <c r="D9" s="38"/>
      <c r="E9" s="7">
        <f>D8-C9</f>
        <v>6.3333333333332575E-2</v>
      </c>
      <c r="F9" s="8">
        <f t="shared" si="0"/>
        <v>1.0448771528608702</v>
      </c>
    </row>
    <row r="10" spans="1:13" x14ac:dyDescent="0.2">
      <c r="A10" s="6" t="s">
        <v>12</v>
      </c>
      <c r="B10" s="6" t="s">
        <v>55</v>
      </c>
      <c r="C10">
        <v>22.94</v>
      </c>
      <c r="D10" s="38"/>
      <c r="E10" s="9">
        <f>D8-C10</f>
        <v>-7.6666666666667993E-2</v>
      </c>
      <c r="F10" s="10">
        <f t="shared" si="0"/>
        <v>0.94824603117449646</v>
      </c>
    </row>
    <row r="11" spans="1:13" x14ac:dyDescent="0.2">
      <c r="A11" t="s">
        <v>12</v>
      </c>
      <c r="B11" t="s">
        <v>56</v>
      </c>
      <c r="C11">
        <v>23.18</v>
      </c>
      <c r="D11" s="38"/>
      <c r="E11" s="3">
        <f>D8-C11</f>
        <v>-0.31666666666666643</v>
      </c>
      <c r="F11" s="4">
        <f t="shared" si="0"/>
        <v>0.80292288186337657</v>
      </c>
    </row>
    <row r="12" spans="1:13" x14ac:dyDescent="0.2">
      <c r="A12" s="5" t="s">
        <v>12</v>
      </c>
      <c r="B12" s="5" t="s">
        <v>57</v>
      </c>
      <c r="C12">
        <v>23.23</v>
      </c>
      <c r="D12" s="38"/>
      <c r="E12" s="7">
        <f>D8-C12</f>
        <v>-0.36666666666666714</v>
      </c>
      <c r="F12" s="8">
        <f t="shared" si="0"/>
        <v>0.77557238091686709</v>
      </c>
    </row>
    <row r="13" spans="1:13" x14ac:dyDescent="0.2">
      <c r="A13" s="6" t="s">
        <v>12</v>
      </c>
      <c r="B13" s="6" t="s">
        <v>58</v>
      </c>
      <c r="C13">
        <v>23.65</v>
      </c>
      <c r="D13" s="38"/>
      <c r="E13" s="9">
        <f>D8-C13</f>
        <v>-0.78666666666666529</v>
      </c>
      <c r="F13" s="10">
        <f t="shared" si="0"/>
        <v>0.57968189543779525</v>
      </c>
    </row>
    <row r="14" spans="1:13" x14ac:dyDescent="0.2">
      <c r="A14" t="s">
        <v>44</v>
      </c>
      <c r="B14" t="s">
        <v>53</v>
      </c>
      <c r="C14">
        <v>32.729999999999997</v>
      </c>
      <c r="D14" s="38">
        <f>AVERAGE(C14:C15)</f>
        <v>32.68</v>
      </c>
      <c r="E14" s="3">
        <f>D14-C14</f>
        <v>-4.9999999999997158E-2</v>
      </c>
      <c r="F14" s="4">
        <f t="shared" si="0"/>
        <v>0.9659363289248476</v>
      </c>
      <c r="G14" s="4">
        <f t="shared" ref="G14:G19" si="1">GEOMEAN(F2,F8)</f>
        <v>1.0104514464867629</v>
      </c>
      <c r="H14" s="3">
        <f t="shared" ref="H14:H19" si="2">F14/G14</f>
        <v>0.95594531759374501</v>
      </c>
      <c r="I14" s="3">
        <f t="shared" ref="I14:I19" si="3">ABS(LOG(H14,2))</f>
        <v>6.4999999999995672E-2</v>
      </c>
      <c r="J14" s="40">
        <f>GEOMEAN(H14,H15,H16)</f>
        <v>1.0233738919967756</v>
      </c>
      <c r="K14" s="40">
        <f>AVERAGE(I14:I16)</f>
        <v>7.6666666666664871E-2</v>
      </c>
      <c r="L14" s="40">
        <f>STDEV(I14:I16)</f>
        <v>6.8251984098147173E-2</v>
      </c>
      <c r="M14" s="40">
        <f>L14/SQRT(3)</f>
        <v>3.9405301391791332E-2</v>
      </c>
    </row>
    <row r="15" spans="1:13" x14ac:dyDescent="0.2">
      <c r="A15" s="5" t="s">
        <v>44</v>
      </c>
      <c r="B15" s="5" t="s">
        <v>54</v>
      </c>
      <c r="C15">
        <v>32.630000000000003</v>
      </c>
      <c r="D15" s="38"/>
      <c r="E15" s="7">
        <f>D14-C15</f>
        <v>4.9999999999997158E-2</v>
      </c>
      <c r="F15" s="8">
        <f t="shared" si="0"/>
        <v>1.0352649238413754</v>
      </c>
      <c r="G15" s="8">
        <f t="shared" si="1"/>
        <v>1.0245568230328017</v>
      </c>
      <c r="H15" s="7">
        <f>F15/G15</f>
        <v>1.0104514464867616</v>
      </c>
      <c r="I15" s="7">
        <f t="shared" si="3"/>
        <v>1.4999999999996814E-2</v>
      </c>
      <c r="J15" s="40"/>
      <c r="K15" s="40"/>
      <c r="L15" s="40"/>
      <c r="M15" s="40"/>
    </row>
    <row r="16" spans="1:13" x14ac:dyDescent="0.2">
      <c r="A16" s="6" t="s">
        <v>44</v>
      </c>
      <c r="B16" s="6" t="s">
        <v>55</v>
      </c>
      <c r="C16">
        <v>32.58</v>
      </c>
      <c r="D16" s="38"/>
      <c r="E16" s="9">
        <f>D14-C16</f>
        <v>0.10000000000000142</v>
      </c>
      <c r="F16" s="10">
        <f t="shared" si="0"/>
        <v>1.0717734625362942</v>
      </c>
      <c r="G16" s="10">
        <f t="shared" si="1"/>
        <v>0.96593632892484504</v>
      </c>
      <c r="H16" s="9">
        <f t="shared" si="2"/>
        <v>1.1095694720678466</v>
      </c>
      <c r="I16" s="9">
        <f t="shared" si="3"/>
        <v>0.1500000000000021</v>
      </c>
      <c r="J16" s="40"/>
      <c r="K16" s="40"/>
      <c r="L16" s="40"/>
      <c r="M16" s="40"/>
    </row>
    <row r="17" spans="1:13" x14ac:dyDescent="0.2">
      <c r="A17" t="s">
        <v>44</v>
      </c>
      <c r="B17" t="s">
        <v>56</v>
      </c>
      <c r="C17">
        <v>30.11</v>
      </c>
      <c r="D17" s="38"/>
      <c r="E17" s="3">
        <f>D14-C17</f>
        <v>2.5700000000000003</v>
      </c>
      <c r="F17" s="4">
        <f t="shared" si="0"/>
        <v>5.9380942825161966</v>
      </c>
      <c r="G17" s="4">
        <f t="shared" si="1"/>
        <v>0.79829838635665029</v>
      </c>
      <c r="H17" s="3">
        <f t="shared" si="2"/>
        <v>7.438439540905291</v>
      </c>
      <c r="I17" s="3">
        <f t="shared" si="3"/>
        <v>2.8949999999999996</v>
      </c>
      <c r="J17" s="40">
        <f>GEOMEAN(H17,H18,H19)</f>
        <v>7.799238845777916</v>
      </c>
      <c r="K17" s="40">
        <f>AVERAGE(H17:H19)</f>
        <v>7.8227835955837035</v>
      </c>
      <c r="L17" s="40">
        <f>STDEV(I17:I19)</f>
        <v>0.13604533558094875</v>
      </c>
      <c r="M17" s="40">
        <f>L17/SQRT(3)</f>
        <v>7.8545811119653738E-2</v>
      </c>
    </row>
    <row r="18" spans="1:13" x14ac:dyDescent="0.2">
      <c r="A18" s="5" t="s">
        <v>44</v>
      </c>
      <c r="B18" s="5" t="s">
        <v>57</v>
      </c>
      <c r="C18">
        <v>30.13</v>
      </c>
      <c r="D18" s="38"/>
      <c r="E18" s="7">
        <f>D14-C18</f>
        <v>2.5500000000000007</v>
      </c>
      <c r="F18" s="8">
        <f>2^E18</f>
        <v>5.8563427837825044</v>
      </c>
      <c r="G18" s="8">
        <f t="shared" si="1"/>
        <v>0.79829838635665029</v>
      </c>
      <c r="H18" s="7">
        <f t="shared" si="2"/>
        <v>7.3360323456373697</v>
      </c>
      <c r="I18" s="7">
        <f t="shared" si="3"/>
        <v>2.875</v>
      </c>
      <c r="J18" s="40"/>
      <c r="K18" s="40"/>
      <c r="L18" s="40"/>
      <c r="M18" s="40"/>
    </row>
    <row r="19" spans="1:13" ht="17" thickBot="1" x14ac:dyDescent="0.25">
      <c r="A19" s="11" t="s">
        <v>44</v>
      </c>
      <c r="B19" s="11" t="s">
        <v>58</v>
      </c>
      <c r="C19" s="14">
        <v>30.1</v>
      </c>
      <c r="D19" s="39"/>
      <c r="E19" s="12">
        <f>D14-C19</f>
        <v>2.5799999999999983</v>
      </c>
      <c r="F19" s="13">
        <f t="shared" si="0"/>
        <v>5.9793969945397469</v>
      </c>
      <c r="G19" s="13">
        <f t="shared" si="1"/>
        <v>0.68777090906987226</v>
      </c>
      <c r="H19" s="12">
        <f t="shared" si="2"/>
        <v>8.6938789002084498</v>
      </c>
      <c r="I19" s="12">
        <f t="shared" si="3"/>
        <v>3.1199999999999974</v>
      </c>
      <c r="J19" s="41"/>
      <c r="K19" s="41"/>
      <c r="L19" s="41"/>
      <c r="M19" s="41"/>
    </row>
    <row r="20" spans="1:13" x14ac:dyDescent="0.2">
      <c r="A20" t="s">
        <v>11</v>
      </c>
      <c r="B20" t="s">
        <v>59</v>
      </c>
      <c r="C20">
        <v>21.09</v>
      </c>
      <c r="D20" s="38">
        <f>AVERAGE(C20:C22)</f>
        <v>21.14</v>
      </c>
      <c r="E20" s="3">
        <f>D20-C20</f>
        <v>5.0000000000000711E-2</v>
      </c>
      <c r="F20" s="4">
        <f>2^E20</f>
        <v>1.035264923841378</v>
      </c>
    </row>
    <row r="21" spans="1:13" x14ac:dyDescent="0.2">
      <c r="A21" s="5" t="s">
        <v>11</v>
      </c>
      <c r="B21" s="5" t="s">
        <v>60</v>
      </c>
      <c r="C21">
        <v>21.2</v>
      </c>
      <c r="D21" s="38"/>
      <c r="E21" s="7">
        <f>D20-C21</f>
        <v>-5.9999999999998721E-2</v>
      </c>
      <c r="F21" s="8">
        <f t="shared" ref="F21:F35" si="4">2^E21</f>
        <v>0.95926411932526523</v>
      </c>
    </row>
    <row r="22" spans="1:13" x14ac:dyDescent="0.2">
      <c r="A22" s="6" t="s">
        <v>11</v>
      </c>
      <c r="B22" s="6" t="s">
        <v>61</v>
      </c>
      <c r="C22">
        <v>21.13</v>
      </c>
      <c r="D22" s="38"/>
      <c r="E22" s="9">
        <f>D20-C22</f>
        <v>1.0000000000001563E-2</v>
      </c>
      <c r="F22" s="10">
        <f t="shared" si="4"/>
        <v>1.00695555005672</v>
      </c>
    </row>
    <row r="23" spans="1:13" x14ac:dyDescent="0.2">
      <c r="A23" t="s">
        <v>11</v>
      </c>
      <c r="B23" t="s">
        <v>62</v>
      </c>
      <c r="C23">
        <v>21.26</v>
      </c>
      <c r="D23" s="38"/>
      <c r="E23" s="3">
        <f>D20-C23</f>
        <v>-0.12000000000000099</v>
      </c>
      <c r="F23" s="4">
        <f t="shared" si="4"/>
        <v>0.9201876506248744</v>
      </c>
    </row>
    <row r="24" spans="1:13" x14ac:dyDescent="0.2">
      <c r="A24" s="5" t="s">
        <v>11</v>
      </c>
      <c r="B24" s="5" t="s">
        <v>63</v>
      </c>
      <c r="C24">
        <v>21.08</v>
      </c>
      <c r="D24" s="38"/>
      <c r="E24" s="7">
        <f>D20-C24</f>
        <v>6.0000000000002274E-2</v>
      </c>
      <c r="F24" s="8">
        <f t="shared" si="4"/>
        <v>1.042465760841123</v>
      </c>
    </row>
    <row r="25" spans="1:13" x14ac:dyDescent="0.2">
      <c r="A25" s="6" t="s">
        <v>11</v>
      </c>
      <c r="B25" s="6" t="s">
        <v>64</v>
      </c>
      <c r="C25">
        <v>21.09</v>
      </c>
      <c r="D25" s="38"/>
      <c r="E25" s="9">
        <f>D20-C25</f>
        <v>5.0000000000000711E-2</v>
      </c>
      <c r="F25" s="10">
        <f t="shared" si="4"/>
        <v>1.035264923841378</v>
      </c>
    </row>
    <row r="26" spans="1:13" x14ac:dyDescent="0.2">
      <c r="A26" t="s">
        <v>12</v>
      </c>
      <c r="B26" t="s">
        <v>59</v>
      </c>
      <c r="C26">
        <v>22.94</v>
      </c>
      <c r="D26" s="38">
        <f>AVERAGE(C26:C28)</f>
        <v>22.956666666666667</v>
      </c>
      <c r="E26" s="3">
        <f>D26-C26</f>
        <v>1.6666666666665719E-2</v>
      </c>
      <c r="F26" s="4">
        <f t="shared" si="4"/>
        <v>1.0116194403019219</v>
      </c>
    </row>
    <row r="27" spans="1:13" x14ac:dyDescent="0.2">
      <c r="A27" s="5" t="s">
        <v>12</v>
      </c>
      <c r="B27" s="5" t="s">
        <v>60</v>
      </c>
      <c r="C27">
        <v>23.04</v>
      </c>
      <c r="D27" s="38"/>
      <c r="E27" s="7">
        <f>D26-C27</f>
        <v>-8.3333333333332149E-2</v>
      </c>
      <c r="F27" s="8">
        <f t="shared" si="4"/>
        <v>0.94387431268169419</v>
      </c>
    </row>
    <row r="28" spans="1:13" x14ac:dyDescent="0.2">
      <c r="A28" s="6" t="s">
        <v>12</v>
      </c>
      <c r="B28" s="6" t="s">
        <v>61</v>
      </c>
      <c r="C28">
        <v>22.89</v>
      </c>
      <c r="D28" s="38"/>
      <c r="E28" s="9">
        <f>D26-C28</f>
        <v>6.666666666666643E-2</v>
      </c>
      <c r="F28" s="10">
        <f t="shared" si="4"/>
        <v>1.0472941228206265</v>
      </c>
    </row>
    <row r="29" spans="1:13" x14ac:dyDescent="0.2">
      <c r="A29" t="s">
        <v>12</v>
      </c>
      <c r="B29" t="s">
        <v>62</v>
      </c>
      <c r="C29">
        <v>23.88</v>
      </c>
      <c r="D29" s="38"/>
      <c r="E29" s="3">
        <f>D26-C29</f>
        <v>-0.92333333333333201</v>
      </c>
      <c r="F29" s="4">
        <f t="shared" si="4"/>
        <v>0.527289314758007</v>
      </c>
    </row>
    <row r="30" spans="1:13" x14ac:dyDescent="0.2">
      <c r="A30" s="5" t="s">
        <v>12</v>
      </c>
      <c r="B30" s="5" t="s">
        <v>63</v>
      </c>
      <c r="C30">
        <v>23.78</v>
      </c>
      <c r="D30" s="38"/>
      <c r="E30" s="7">
        <f>D26-C30</f>
        <v>-0.82333333333333414</v>
      </c>
      <c r="F30" s="8">
        <f t="shared" si="4"/>
        <v>0.56513469463657762</v>
      </c>
    </row>
    <row r="31" spans="1:13" x14ac:dyDescent="0.2">
      <c r="A31" s="6" t="s">
        <v>12</v>
      </c>
      <c r="B31" s="6" t="s">
        <v>64</v>
      </c>
      <c r="C31">
        <v>23.56</v>
      </c>
      <c r="D31" s="38"/>
      <c r="E31" s="9">
        <f>D26-C31</f>
        <v>-0.60333333333333172</v>
      </c>
      <c r="F31" s="10">
        <f t="shared" si="4"/>
        <v>0.65823135972181779</v>
      </c>
    </row>
    <row r="32" spans="1:13" x14ac:dyDescent="0.2">
      <c r="A32" t="s">
        <v>44</v>
      </c>
      <c r="B32" t="s">
        <v>59</v>
      </c>
      <c r="C32">
        <v>32.11</v>
      </c>
      <c r="D32" s="38">
        <f>AVERAGE(C32:C33)</f>
        <v>32.085000000000001</v>
      </c>
      <c r="E32" s="3">
        <f>D32-C32</f>
        <v>-2.4999999999998579E-2</v>
      </c>
      <c r="F32" s="4">
        <f t="shared" si="4"/>
        <v>0.98282059854525206</v>
      </c>
      <c r="G32" s="4">
        <f t="shared" ref="G32:G37" si="5">GEOMEAN(F20,F26)</f>
        <v>1.0233738919967748</v>
      </c>
      <c r="H32" s="3">
        <f t="shared" ref="H32" si="6">F32/G32</f>
        <v>0.96037294505100534</v>
      </c>
      <c r="I32" s="3">
        <f t="shared" ref="I32:I37" si="7">ABS(LOG(H32,2))</f>
        <v>5.8333333333331683E-2</v>
      </c>
      <c r="J32" s="40">
        <f>GEOMEAN(H32,H33,H34)</f>
        <v>1.1082883872752498</v>
      </c>
      <c r="K32" s="40">
        <f>AVERAGE(I32:I34)</f>
        <v>0.18722222222222062</v>
      </c>
      <c r="L32" s="40">
        <f>STDEV(I32:I34)</f>
        <v>0.19100853190174422</v>
      </c>
      <c r="M32" s="40">
        <f>L32/SQRT(3)</f>
        <v>0.11027882731098725</v>
      </c>
    </row>
    <row r="33" spans="1:13" x14ac:dyDescent="0.2">
      <c r="A33" s="5" t="s">
        <v>44</v>
      </c>
      <c r="B33" s="5" t="s">
        <v>60</v>
      </c>
      <c r="C33">
        <v>32.06</v>
      </c>
      <c r="D33" s="38"/>
      <c r="E33" s="7">
        <f>D32-C33</f>
        <v>2.4999999999998579E-2</v>
      </c>
      <c r="F33" s="8">
        <f t="shared" si="4"/>
        <v>1.0174796921026854</v>
      </c>
      <c r="G33" s="8">
        <f t="shared" si="5"/>
        <v>0.95153810291987018</v>
      </c>
      <c r="H33" s="7">
        <f>F33/G33</f>
        <v>1.0692999985817364</v>
      </c>
      <c r="I33" s="7">
        <f t="shared" si="7"/>
        <v>9.6666666666663972E-2</v>
      </c>
      <c r="J33" s="40"/>
      <c r="K33" s="40"/>
      <c r="L33" s="40"/>
      <c r="M33" s="40"/>
    </row>
    <row r="34" spans="1:13" x14ac:dyDescent="0.2">
      <c r="A34" s="6" t="s">
        <v>44</v>
      </c>
      <c r="B34" s="6" t="s">
        <v>61</v>
      </c>
      <c r="C34">
        <v>31.64</v>
      </c>
      <c r="D34" s="38"/>
      <c r="E34" s="9">
        <f>D32-C34</f>
        <v>0.44500000000000028</v>
      </c>
      <c r="F34" s="10">
        <f t="shared" si="4"/>
        <v>1.3613141164994735</v>
      </c>
      <c r="G34" s="10">
        <f t="shared" si="5"/>
        <v>1.0269267887809792</v>
      </c>
      <c r="H34" s="9">
        <f t="shared" ref="H34:H37" si="8">F34/G34</f>
        <v>1.3256194417865281</v>
      </c>
      <c r="I34" s="9">
        <f t="shared" si="7"/>
        <v>0.40666666666666629</v>
      </c>
      <c r="J34" s="40"/>
      <c r="K34" s="40"/>
      <c r="L34" s="40"/>
      <c r="M34" s="40"/>
    </row>
    <row r="35" spans="1:13" x14ac:dyDescent="0.2">
      <c r="A35" t="s">
        <v>44</v>
      </c>
      <c r="B35" t="s">
        <v>62</v>
      </c>
      <c r="C35">
        <v>30.19</v>
      </c>
      <c r="D35" s="38"/>
      <c r="E35" s="3">
        <f>D32-C35</f>
        <v>1.8949999999999996</v>
      </c>
      <c r="F35" s="4">
        <f t="shared" si="4"/>
        <v>3.719219770452646</v>
      </c>
      <c r="G35" s="4">
        <f t="shared" si="5"/>
        <v>0.69656666281610868</v>
      </c>
      <c r="H35" s="3">
        <f t="shared" si="8"/>
        <v>5.3393594166801348</v>
      </c>
      <c r="I35" s="3">
        <f t="shared" si="7"/>
        <v>2.4166666666666661</v>
      </c>
      <c r="J35" s="40">
        <f>GEOMEAN(H35,H36,H37)</f>
        <v>7.1850589830714711</v>
      </c>
      <c r="K35" s="40">
        <f>AVERAGE(H35:H37)</f>
        <v>7.5650770062218227</v>
      </c>
      <c r="L35" s="40">
        <f>STDEV(I35:I37)</f>
        <v>0.55475970774140948</v>
      </c>
      <c r="M35" s="40">
        <f>L35/SQRT(3)</f>
        <v>0.32029066660006089</v>
      </c>
    </row>
    <row r="36" spans="1:13" x14ac:dyDescent="0.2">
      <c r="A36" s="5" t="s">
        <v>44</v>
      </c>
      <c r="B36" s="5" t="s">
        <v>63</v>
      </c>
      <c r="C36">
        <v>29.82</v>
      </c>
      <c r="D36" s="38"/>
      <c r="E36" s="7">
        <f>D32-C36</f>
        <v>2.2650000000000006</v>
      </c>
      <c r="F36" s="8">
        <f>2^E36</f>
        <v>4.8065441981074049</v>
      </c>
      <c r="G36" s="8">
        <f t="shared" si="5"/>
        <v>0.76755036930616838</v>
      </c>
      <c r="H36" s="7">
        <f t="shared" si="8"/>
        <v>6.2621873303928037</v>
      </c>
      <c r="I36" s="7">
        <f t="shared" si="7"/>
        <v>2.6466666666666669</v>
      </c>
      <c r="J36" s="40"/>
      <c r="K36" s="40"/>
      <c r="L36" s="40"/>
      <c r="M36" s="40"/>
    </row>
    <row r="37" spans="1:13" ht="17" thickBot="1" x14ac:dyDescent="0.25">
      <c r="A37" s="11" t="s">
        <v>44</v>
      </c>
      <c r="B37" s="11" t="s">
        <v>64</v>
      </c>
      <c r="C37" s="14">
        <v>28.89</v>
      </c>
      <c r="D37" s="39"/>
      <c r="E37" s="12">
        <f>D32-C37</f>
        <v>3.1950000000000003</v>
      </c>
      <c r="F37" s="13">
        <f t="shared" ref="F37" si="9">2^E37</f>
        <v>9.157793284789479</v>
      </c>
      <c r="G37" s="13">
        <f t="shared" si="5"/>
        <v>0.82549611658227351</v>
      </c>
      <c r="H37" s="12">
        <f t="shared" si="8"/>
        <v>11.093684271592528</v>
      </c>
      <c r="I37" s="12">
        <f t="shared" si="7"/>
        <v>3.4716666666666658</v>
      </c>
      <c r="J37" s="41"/>
      <c r="K37" s="41"/>
      <c r="L37" s="41"/>
      <c r="M37" s="41"/>
    </row>
    <row r="38" spans="1:13" x14ac:dyDescent="0.2">
      <c r="A38" t="s">
        <v>11</v>
      </c>
      <c r="B38" t="s">
        <v>65</v>
      </c>
      <c r="C38">
        <v>21.15</v>
      </c>
      <c r="D38" s="38">
        <f>AVERAGE(C38:C40)</f>
        <v>21.23</v>
      </c>
      <c r="E38" s="3">
        <f>D38-C38</f>
        <v>8.0000000000001847E-2</v>
      </c>
      <c r="F38" s="4">
        <f>2^E38</f>
        <v>1.0570180405613818</v>
      </c>
    </row>
    <row r="39" spans="1:13" x14ac:dyDescent="0.2">
      <c r="A39" s="5" t="s">
        <v>11</v>
      </c>
      <c r="B39" s="5" t="s">
        <v>66</v>
      </c>
      <c r="C39">
        <v>21.29</v>
      </c>
      <c r="D39" s="38"/>
      <c r="E39" s="7">
        <f>D38-C39</f>
        <v>-5.9999999999998721E-2</v>
      </c>
      <c r="F39" s="8">
        <f t="shared" ref="F39:F53" si="10">2^E39</f>
        <v>0.95926411932526523</v>
      </c>
    </row>
    <row r="40" spans="1:13" x14ac:dyDescent="0.2">
      <c r="A40" s="6" t="s">
        <v>11</v>
      </c>
      <c r="B40" s="6" t="s">
        <v>67</v>
      </c>
      <c r="C40">
        <v>21.25</v>
      </c>
      <c r="D40" s="38"/>
      <c r="E40" s="9">
        <f>D38-C40</f>
        <v>-1.9999999999999574E-2</v>
      </c>
      <c r="F40" s="10">
        <f t="shared" si="10"/>
        <v>0.98623270449335942</v>
      </c>
    </row>
    <row r="41" spans="1:13" x14ac:dyDescent="0.2">
      <c r="A41" t="s">
        <v>11</v>
      </c>
      <c r="B41" t="s">
        <v>68</v>
      </c>
      <c r="C41">
        <v>21.22</v>
      </c>
      <c r="D41" s="38"/>
      <c r="E41" s="3">
        <f>D38-C41</f>
        <v>1.0000000000001563E-2</v>
      </c>
      <c r="F41" s="4">
        <f t="shared" si="10"/>
        <v>1.00695555005672</v>
      </c>
    </row>
    <row r="42" spans="1:13" x14ac:dyDescent="0.2">
      <c r="A42" s="5" t="s">
        <v>11</v>
      </c>
      <c r="B42" s="5" t="s">
        <v>69</v>
      </c>
      <c r="C42">
        <v>21.26</v>
      </c>
      <c r="D42" s="38"/>
      <c r="E42" s="7">
        <f>D38-C42</f>
        <v>-3.0000000000001137E-2</v>
      </c>
      <c r="F42" s="8">
        <f t="shared" si="10"/>
        <v>0.97942029758692617</v>
      </c>
    </row>
    <row r="43" spans="1:13" x14ac:dyDescent="0.2">
      <c r="A43" s="6" t="s">
        <v>11</v>
      </c>
      <c r="B43" s="6" t="s">
        <v>70</v>
      </c>
      <c r="C43">
        <v>21.16</v>
      </c>
      <c r="D43" s="38"/>
      <c r="E43" s="9">
        <f>D38-C43</f>
        <v>7.0000000000000284E-2</v>
      </c>
      <c r="F43" s="10">
        <f t="shared" si="10"/>
        <v>1.0497166836230676</v>
      </c>
    </row>
    <row r="44" spans="1:13" x14ac:dyDescent="0.2">
      <c r="A44" t="s">
        <v>12</v>
      </c>
      <c r="B44" t="s">
        <v>65</v>
      </c>
      <c r="C44" s="15">
        <v>23.06</v>
      </c>
      <c r="D44" s="38">
        <f>AVERAGE(C44:C46)</f>
        <v>23.01</v>
      </c>
      <c r="E44" s="3">
        <f>D44-C44</f>
        <v>-4.9999999999997158E-2</v>
      </c>
      <c r="F44" s="4">
        <f t="shared" si="10"/>
        <v>0.9659363289248476</v>
      </c>
    </row>
    <row r="45" spans="1:13" x14ac:dyDescent="0.2">
      <c r="A45" s="5" t="s">
        <v>12</v>
      </c>
      <c r="B45" s="5" t="s">
        <v>66</v>
      </c>
      <c r="C45" s="15">
        <v>22.95</v>
      </c>
      <c r="D45" s="38"/>
      <c r="E45" s="7">
        <f>D44-C45</f>
        <v>6.0000000000002274E-2</v>
      </c>
      <c r="F45" s="8">
        <f t="shared" si="10"/>
        <v>1.042465760841123</v>
      </c>
    </row>
    <row r="46" spans="1:13" x14ac:dyDescent="0.2">
      <c r="A46" s="6" t="s">
        <v>12</v>
      </c>
      <c r="B46" s="6" t="s">
        <v>67</v>
      </c>
      <c r="C46" s="15">
        <v>23.02</v>
      </c>
      <c r="D46" s="38"/>
      <c r="E46" s="9">
        <f>D44-C46</f>
        <v>-9.9999999999980105E-3</v>
      </c>
      <c r="F46" s="10">
        <f t="shared" si="10"/>
        <v>0.99309249543703737</v>
      </c>
    </row>
    <row r="47" spans="1:13" x14ac:dyDescent="0.2">
      <c r="A47" t="s">
        <v>12</v>
      </c>
      <c r="B47" t="s">
        <v>68</v>
      </c>
      <c r="C47">
        <v>23.12</v>
      </c>
      <c r="D47" s="38"/>
      <c r="E47" s="3">
        <f>D44-C47</f>
        <v>-0.10999999999999943</v>
      </c>
      <c r="F47" s="4">
        <f t="shared" si="10"/>
        <v>0.92658806189037124</v>
      </c>
    </row>
    <row r="48" spans="1:13" x14ac:dyDescent="0.2">
      <c r="A48" s="5" t="s">
        <v>12</v>
      </c>
      <c r="B48" s="5" t="s">
        <v>69</v>
      </c>
      <c r="C48">
        <v>23.05</v>
      </c>
      <c r="D48" s="38"/>
      <c r="E48" s="7">
        <f>D44-C48</f>
        <v>-3.9999999999999147E-2</v>
      </c>
      <c r="F48" s="8">
        <f t="shared" si="10"/>
        <v>0.97265494741228609</v>
      </c>
    </row>
    <row r="49" spans="1:13" x14ac:dyDescent="0.2">
      <c r="A49" s="6" t="s">
        <v>12</v>
      </c>
      <c r="B49" s="6" t="s">
        <v>70</v>
      </c>
      <c r="C49">
        <v>23.09</v>
      </c>
      <c r="D49" s="38"/>
      <c r="E49" s="9">
        <f>D44-C49</f>
        <v>-7.9999999999998295E-2</v>
      </c>
      <c r="F49" s="10">
        <f t="shared" si="10"/>
        <v>0.946057646725597</v>
      </c>
    </row>
    <row r="50" spans="1:13" x14ac:dyDescent="0.2">
      <c r="A50" t="s">
        <v>44</v>
      </c>
      <c r="B50" t="s">
        <v>65</v>
      </c>
      <c r="C50">
        <v>32.200000000000003</v>
      </c>
      <c r="D50" s="38">
        <f>AVERAGE(C50:C51)</f>
        <v>32.265000000000001</v>
      </c>
      <c r="E50" s="3">
        <f>D50-C50</f>
        <v>6.4999999999997726E-2</v>
      </c>
      <c r="F50" s="4">
        <f t="shared" si="10"/>
        <v>1.0460849397925276</v>
      </c>
      <c r="G50" s="4">
        <f t="shared" ref="G50:G55" si="11">GEOMEAN(F38,F44)</f>
        <v>1.0104514464867655</v>
      </c>
      <c r="H50" s="3">
        <f t="shared" ref="H50" si="12">F50/G50</f>
        <v>1.035264923841374</v>
      </c>
      <c r="I50" s="3">
        <f t="shared" ref="I50:I55" si="13">ABS(LOG(H50,2))</f>
        <v>4.9999999999995159E-2</v>
      </c>
      <c r="J50" s="40">
        <f>GEOMEAN(H50,H51,H52)</f>
        <v>0.96259444310175035</v>
      </c>
      <c r="K50" s="40">
        <f>AVERAGE(I50:I52)</f>
        <v>8.8333333333331709E-2</v>
      </c>
      <c r="L50" s="40">
        <f>STDEV(I50:I52)</f>
        <v>5.3928965624546854E-2</v>
      </c>
      <c r="M50" s="40">
        <f>L50/SQRT(3)</f>
        <v>3.1135902820450201E-2</v>
      </c>
    </row>
    <row r="51" spans="1:13" x14ac:dyDescent="0.2">
      <c r="A51" s="5" t="s">
        <v>44</v>
      </c>
      <c r="B51" s="5" t="s">
        <v>66</v>
      </c>
      <c r="C51">
        <v>32.33</v>
      </c>
      <c r="D51" s="38"/>
      <c r="E51" s="7">
        <f>D50-C51</f>
        <v>-6.4999999999997726E-2</v>
      </c>
      <c r="F51" s="8">
        <f t="shared" si="10"/>
        <v>0.95594531759374368</v>
      </c>
      <c r="G51" s="8">
        <f t="shared" si="11"/>
        <v>1.0000000000000013</v>
      </c>
      <c r="H51" s="7">
        <f>F51/G51</f>
        <v>0.95594531759374246</v>
      </c>
      <c r="I51" s="7">
        <f t="shared" si="13"/>
        <v>6.499999999999953E-2</v>
      </c>
      <c r="J51" s="40"/>
      <c r="K51" s="40"/>
      <c r="L51" s="40"/>
      <c r="M51" s="40"/>
    </row>
    <row r="52" spans="1:13" x14ac:dyDescent="0.2">
      <c r="A52" s="6" t="s">
        <v>44</v>
      </c>
      <c r="B52" s="6" t="s">
        <v>67</v>
      </c>
      <c r="C52">
        <v>32.43</v>
      </c>
      <c r="D52" s="38"/>
      <c r="E52" s="9">
        <f>D50-C52</f>
        <v>-0.16499999999999915</v>
      </c>
      <c r="F52" s="10">
        <f t="shared" si="10"/>
        <v>0.89192851942009321</v>
      </c>
      <c r="G52" s="10">
        <f t="shared" si="11"/>
        <v>0.98965665641520772</v>
      </c>
      <c r="H52" s="9">
        <f t="shared" ref="H52:H55" si="14">F52/G52</f>
        <v>0.90125046261082997</v>
      </c>
      <c r="I52" s="9">
        <f t="shared" si="13"/>
        <v>0.15000000000000044</v>
      </c>
      <c r="J52" s="40"/>
      <c r="K52" s="40"/>
      <c r="L52" s="40"/>
      <c r="M52" s="40"/>
    </row>
    <row r="53" spans="1:13" x14ac:dyDescent="0.2">
      <c r="A53" t="s">
        <v>44</v>
      </c>
      <c r="B53" t="s">
        <v>68</v>
      </c>
      <c r="C53">
        <v>29.62</v>
      </c>
      <c r="D53" s="38"/>
      <c r="E53" s="3">
        <f>D50-C53</f>
        <v>2.6449999999999996</v>
      </c>
      <c r="F53" s="4">
        <f t="shared" si="10"/>
        <v>6.2549571450287464</v>
      </c>
      <c r="G53" s="4">
        <f t="shared" si="11"/>
        <v>0.96593632892484627</v>
      </c>
      <c r="H53" s="3">
        <f t="shared" si="14"/>
        <v>6.4755377323792604</v>
      </c>
      <c r="I53" s="3">
        <f t="shared" si="13"/>
        <v>2.6949999999999985</v>
      </c>
      <c r="J53" s="40">
        <f>GEOMEAN(H53,H54,H55)</f>
        <v>6.4308079259452082</v>
      </c>
      <c r="K53" s="40">
        <f>AVERAGE(H53:H55)</f>
        <v>6.4312957993787192</v>
      </c>
      <c r="L53" s="40">
        <f>STDEV(I53:I55)</f>
        <v>2.1794494717702697E-2</v>
      </c>
      <c r="M53" s="40">
        <f>L53/SQRT(3)</f>
        <v>1.2583057392117529E-2</v>
      </c>
    </row>
    <row r="54" spans="1:13" x14ac:dyDescent="0.2">
      <c r="A54" s="5" t="s">
        <v>44</v>
      </c>
      <c r="B54" s="5" t="s">
        <v>69</v>
      </c>
      <c r="C54">
        <v>29.64</v>
      </c>
      <c r="D54" s="38"/>
      <c r="E54" s="7">
        <f>D50-C54</f>
        <v>2.625</v>
      </c>
      <c r="F54" s="8">
        <f>2^E54</f>
        <v>6.168843301631763</v>
      </c>
      <c r="G54" s="8">
        <f t="shared" si="11"/>
        <v>0.97603176077622456</v>
      </c>
      <c r="H54" s="7">
        <f t="shared" si="14"/>
        <v>6.3203304949070178</v>
      </c>
      <c r="I54" s="7">
        <f t="shared" si="13"/>
        <v>2.66</v>
      </c>
      <c r="J54" s="40"/>
      <c r="K54" s="40"/>
      <c r="L54" s="40"/>
      <c r="M54" s="40"/>
    </row>
    <row r="55" spans="1:13" ht="17" thickBot="1" x14ac:dyDescent="0.25">
      <c r="A55" s="11" t="s">
        <v>44</v>
      </c>
      <c r="B55" s="11" t="s">
        <v>70</v>
      </c>
      <c r="C55" s="14">
        <v>29.57</v>
      </c>
      <c r="D55" s="39"/>
      <c r="E55" s="12">
        <f>D50-C55</f>
        <v>2.6950000000000003</v>
      </c>
      <c r="F55" s="13">
        <f t="shared" ref="F55" si="15">2^E55</f>
        <v>6.4755377323792684</v>
      </c>
      <c r="G55" s="13">
        <f t="shared" si="11"/>
        <v>0.99654026282786856</v>
      </c>
      <c r="H55" s="12">
        <f t="shared" si="14"/>
        <v>6.4980191708498802</v>
      </c>
      <c r="I55" s="12">
        <f t="shared" si="13"/>
        <v>2.6999999999999993</v>
      </c>
      <c r="J55" s="41"/>
      <c r="K55" s="41"/>
      <c r="L55" s="41"/>
      <c r="M55" s="41"/>
    </row>
  </sheetData>
  <mergeCells count="33">
    <mergeCell ref="D20:D25"/>
    <mergeCell ref="D2:D7"/>
    <mergeCell ref="D8:D13"/>
    <mergeCell ref="D14:D19"/>
    <mergeCell ref="J14:J16"/>
    <mergeCell ref="M14:M16"/>
    <mergeCell ref="J17:J19"/>
    <mergeCell ref="K17:K19"/>
    <mergeCell ref="L17:L19"/>
    <mergeCell ref="M17:M19"/>
    <mergeCell ref="K14:K16"/>
    <mergeCell ref="L14:L16"/>
    <mergeCell ref="M32:M34"/>
    <mergeCell ref="J35:J37"/>
    <mergeCell ref="K35:K37"/>
    <mergeCell ref="L35:L37"/>
    <mergeCell ref="M35:M37"/>
    <mergeCell ref="D26:D31"/>
    <mergeCell ref="D32:D37"/>
    <mergeCell ref="J32:J34"/>
    <mergeCell ref="K32:K34"/>
    <mergeCell ref="L32:L34"/>
    <mergeCell ref="D38:D43"/>
    <mergeCell ref="D44:D49"/>
    <mergeCell ref="D50:D55"/>
    <mergeCell ref="J50:J52"/>
    <mergeCell ref="K50:K52"/>
    <mergeCell ref="M50:M52"/>
    <mergeCell ref="J53:J55"/>
    <mergeCell ref="K53:K55"/>
    <mergeCell ref="L53:L55"/>
    <mergeCell ref="M53:M55"/>
    <mergeCell ref="L50:L52"/>
  </mergeCells>
  <pageMargins left="0.7" right="0.7" top="0.75" bottom="0.75" header="0.3" footer="0.3"/>
  <pageSetup scale="54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11684-D884-D64F-AB0B-A5CD504AA1BE}">
  <sheetPr>
    <pageSetUpPr fitToPage="1"/>
  </sheetPr>
  <dimension ref="A1:M55"/>
  <sheetViews>
    <sheetView zoomScale="110" zoomScaleNormal="110" workbookViewId="0">
      <pane ySplit="1" topLeftCell="A19" activePane="bottomLeft" state="frozen"/>
      <selection pane="bottomLeft" activeCell="K60" sqref="K60"/>
    </sheetView>
  </sheetViews>
  <sheetFormatPr baseColWidth="10" defaultRowHeight="16" x14ac:dyDescent="0.2"/>
  <cols>
    <col min="2" max="2" width="25.28515625" bestFit="1" customWidth="1"/>
    <col min="4" max="4" width="12.7109375" customWidth="1"/>
    <col min="5" max="5" width="12.28515625" customWidth="1"/>
    <col min="6" max="6" width="9.7109375" customWidth="1"/>
    <col min="7" max="7" width="16.7109375" customWidth="1"/>
    <col min="12" max="12" width="12.28515625" customWidth="1"/>
  </cols>
  <sheetData>
    <row r="1" spans="1:13" s="1" customFormat="1" ht="11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13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x14ac:dyDescent="0.2">
      <c r="A2" t="s">
        <v>11</v>
      </c>
      <c r="B2" t="s">
        <v>53</v>
      </c>
      <c r="C2">
        <v>21.18</v>
      </c>
      <c r="D2" s="38">
        <f>AVERAGE(C2:C4)</f>
        <v>20.919999999999998</v>
      </c>
      <c r="E2" s="3">
        <f>D2-C2</f>
        <v>-0.26000000000000156</v>
      </c>
      <c r="F2" s="4">
        <f>2^E2</f>
        <v>0.83508791942836846</v>
      </c>
    </row>
    <row r="3" spans="1:13" x14ac:dyDescent="0.2">
      <c r="A3" s="5" t="s">
        <v>11</v>
      </c>
      <c r="B3" s="5" t="s">
        <v>54</v>
      </c>
      <c r="C3">
        <v>20.75</v>
      </c>
      <c r="D3" s="38"/>
      <c r="E3" s="7">
        <f>D2-C3</f>
        <v>0.16999999999999815</v>
      </c>
      <c r="F3" s="8">
        <f t="shared" ref="F3:F19" si="0">2^E3</f>
        <v>1.1250584846888079</v>
      </c>
    </row>
    <row r="4" spans="1:13" x14ac:dyDescent="0.2">
      <c r="A4" s="6" t="s">
        <v>11</v>
      </c>
      <c r="B4" s="6" t="s">
        <v>55</v>
      </c>
      <c r="C4">
        <v>20.83</v>
      </c>
      <c r="D4" s="38"/>
      <c r="E4" s="9">
        <f>D2-C4</f>
        <v>8.9999999999999858E-2</v>
      </c>
      <c r="F4" s="10">
        <f t="shared" si="0"/>
        <v>1.0643701824533598</v>
      </c>
    </row>
    <row r="5" spans="1:13" x14ac:dyDescent="0.2">
      <c r="A5" t="s">
        <v>11</v>
      </c>
      <c r="B5" t="s">
        <v>56</v>
      </c>
      <c r="C5">
        <v>20.93</v>
      </c>
      <c r="D5" s="38"/>
      <c r="E5" s="3">
        <f>D2-C5</f>
        <v>-1.0000000000001563E-2</v>
      </c>
      <c r="F5" s="4">
        <f t="shared" si="0"/>
        <v>0.99309249543703471</v>
      </c>
    </row>
    <row r="6" spans="1:13" x14ac:dyDescent="0.2">
      <c r="A6" s="5" t="s">
        <v>11</v>
      </c>
      <c r="B6" s="5" t="s">
        <v>57</v>
      </c>
      <c r="C6">
        <v>20.82</v>
      </c>
      <c r="D6" s="38"/>
      <c r="E6" s="7">
        <f>D2-C6</f>
        <v>9.9999999999997868E-2</v>
      </c>
      <c r="F6" s="8">
        <f t="shared" si="0"/>
        <v>1.0717734625362916</v>
      </c>
    </row>
    <row r="7" spans="1:13" x14ac:dyDescent="0.2">
      <c r="A7" s="6" t="s">
        <v>11</v>
      </c>
      <c r="B7" s="6" t="s">
        <v>58</v>
      </c>
      <c r="C7">
        <v>20.94</v>
      </c>
      <c r="D7" s="38"/>
      <c r="E7" s="9">
        <f>D2-C7</f>
        <v>-2.0000000000003126E-2</v>
      </c>
      <c r="F7" s="10">
        <f t="shared" si="0"/>
        <v>0.98623270449335709</v>
      </c>
    </row>
    <row r="8" spans="1:13" x14ac:dyDescent="0.2">
      <c r="A8" t="s">
        <v>12</v>
      </c>
      <c r="B8" t="s">
        <v>53</v>
      </c>
      <c r="C8">
        <v>22.49</v>
      </c>
      <c r="D8" s="38">
        <f>AVERAGE(C8:C10)</f>
        <v>22.476666666666663</v>
      </c>
      <c r="E8" s="3">
        <f>D8-C8</f>
        <v>-1.3333333333335418E-2</v>
      </c>
      <c r="F8" s="4">
        <f t="shared" si="0"/>
        <v>0.99080061326522795</v>
      </c>
    </row>
    <row r="9" spans="1:13" x14ac:dyDescent="0.2">
      <c r="A9" s="5" t="s">
        <v>12</v>
      </c>
      <c r="B9" s="5" t="s">
        <v>54</v>
      </c>
      <c r="C9">
        <v>22.42</v>
      </c>
      <c r="D9" s="38"/>
      <c r="E9" s="7">
        <f>D8-C9</f>
        <v>5.6666666666661314E-2</v>
      </c>
      <c r="F9" s="8">
        <f t="shared" si="0"/>
        <v>1.040059933888474</v>
      </c>
    </row>
    <row r="10" spans="1:13" x14ac:dyDescent="0.2">
      <c r="A10" s="6" t="s">
        <v>12</v>
      </c>
      <c r="B10" s="6" t="s">
        <v>55</v>
      </c>
      <c r="C10">
        <v>22.52</v>
      </c>
      <c r="D10" s="38"/>
      <c r="E10" s="9">
        <f>D8-C10</f>
        <v>-4.3333333333336554E-2</v>
      </c>
      <c r="F10" s="10">
        <f t="shared" si="0"/>
        <v>0.97041023149353833</v>
      </c>
    </row>
    <row r="11" spans="1:13" x14ac:dyDescent="0.2">
      <c r="A11" t="s">
        <v>12</v>
      </c>
      <c r="B11" t="s">
        <v>56</v>
      </c>
      <c r="C11">
        <v>22.67</v>
      </c>
      <c r="D11" s="38"/>
      <c r="E11" s="3">
        <f>D8-C11</f>
        <v>-0.19333333333333869</v>
      </c>
      <c r="F11" s="4">
        <f t="shared" si="0"/>
        <v>0.87458267005583312</v>
      </c>
    </row>
    <row r="12" spans="1:13" x14ac:dyDescent="0.2">
      <c r="A12" s="5" t="s">
        <v>12</v>
      </c>
      <c r="B12" s="5" t="s">
        <v>57</v>
      </c>
      <c r="C12">
        <v>22.68</v>
      </c>
      <c r="D12" s="38"/>
      <c r="E12" s="7">
        <f>D8-C12</f>
        <v>-0.2033333333333367</v>
      </c>
      <c r="F12" s="8">
        <f t="shared" si="0"/>
        <v>0.86854148627173433</v>
      </c>
    </row>
    <row r="13" spans="1:13" x14ac:dyDescent="0.2">
      <c r="A13" s="6" t="s">
        <v>12</v>
      </c>
      <c r="B13" s="6" t="s">
        <v>58</v>
      </c>
      <c r="C13">
        <v>23.12</v>
      </c>
      <c r="D13" s="38"/>
      <c r="E13" s="9">
        <f>D8-C13</f>
        <v>-0.64333333333333798</v>
      </c>
      <c r="F13" s="10">
        <f t="shared" si="0"/>
        <v>0.64023198857533914</v>
      </c>
    </row>
    <row r="14" spans="1:13" x14ac:dyDescent="0.2">
      <c r="A14" t="s">
        <v>45</v>
      </c>
      <c r="B14" t="s">
        <v>53</v>
      </c>
      <c r="C14">
        <v>26.01</v>
      </c>
      <c r="D14" s="38">
        <f>AVERAGE(C14:C15)</f>
        <v>26.265000000000001</v>
      </c>
      <c r="E14" s="3">
        <f>D14-C14</f>
        <v>0.25499999999999901</v>
      </c>
      <c r="F14" s="4">
        <f t="shared" si="0"/>
        <v>1.1933357430317211</v>
      </c>
      <c r="G14" s="4">
        <f t="shared" ref="G14:G19" si="1">GEOMEAN(F2,F8)</f>
        <v>0.90961839399828026</v>
      </c>
      <c r="H14" s="3">
        <f t="shared" ref="H14:H19" si="2">F14/G14</f>
        <v>1.3119081044374497</v>
      </c>
      <c r="I14" s="3">
        <f t="shared" ref="I14:I19" si="3">ABS(LOG(H14,2))</f>
        <v>0.39166666666666766</v>
      </c>
      <c r="J14" s="40">
        <f>GEOMEAN(H14,H15,H16)</f>
        <v>0.88168384659936383</v>
      </c>
      <c r="K14" s="40">
        <f>AVERAGE(I14:I16)</f>
        <v>0.44277777777777544</v>
      </c>
      <c r="L14" s="40">
        <f>STDEV(I14:I16)</f>
        <v>0.1093583982109244</v>
      </c>
      <c r="M14" s="40">
        <f>L14/SQRT(3)</f>
        <v>6.3138100645223488E-2</v>
      </c>
    </row>
    <row r="15" spans="1:13" x14ac:dyDescent="0.2">
      <c r="A15" s="5" t="s">
        <v>45</v>
      </c>
      <c r="B15" s="5" t="s">
        <v>54</v>
      </c>
      <c r="C15">
        <v>26.52</v>
      </c>
      <c r="D15" s="38"/>
      <c r="E15" s="7">
        <f>D14-C15</f>
        <v>-0.25499999999999901</v>
      </c>
      <c r="F15" s="8">
        <f t="shared" si="0"/>
        <v>0.83798713466794916</v>
      </c>
      <c r="G15" s="8">
        <f t="shared" si="1"/>
        <v>1.0817246660801021</v>
      </c>
      <c r="H15" s="7">
        <f>F15/G15</f>
        <v>0.77467692190527893</v>
      </c>
      <c r="I15" s="7">
        <f t="shared" si="3"/>
        <v>0.36833333333332879</v>
      </c>
      <c r="J15" s="40"/>
      <c r="K15" s="40"/>
      <c r="L15" s="40"/>
      <c r="M15" s="40"/>
    </row>
    <row r="16" spans="1:13" x14ac:dyDescent="0.2">
      <c r="A16" s="6" t="s">
        <v>45</v>
      </c>
      <c r="B16" s="6" t="s">
        <v>55</v>
      </c>
      <c r="C16">
        <v>26.81</v>
      </c>
      <c r="D16" s="38"/>
      <c r="E16" s="9">
        <f>D14-C16</f>
        <v>-0.54499999999999815</v>
      </c>
      <c r="F16" s="10">
        <f t="shared" si="0"/>
        <v>0.68539140248985253</v>
      </c>
      <c r="G16" s="10">
        <f t="shared" si="1"/>
        <v>1.0163049321681876</v>
      </c>
      <c r="H16" s="9">
        <f t="shared" si="2"/>
        <v>0.67439543073714769</v>
      </c>
      <c r="I16" s="9">
        <f t="shared" si="3"/>
        <v>0.5683333333333298</v>
      </c>
      <c r="J16" s="40"/>
      <c r="K16" s="40"/>
      <c r="L16" s="40"/>
      <c r="M16" s="40"/>
    </row>
    <row r="17" spans="1:13" x14ac:dyDescent="0.2">
      <c r="A17" t="s">
        <v>45</v>
      </c>
      <c r="B17" t="s">
        <v>56</v>
      </c>
      <c r="C17">
        <v>24.92</v>
      </c>
      <c r="D17" s="38"/>
      <c r="E17" s="3">
        <f>D14-C17</f>
        <v>1.3449999999999989</v>
      </c>
      <c r="F17" s="4">
        <f t="shared" si="0"/>
        <v>2.5403019650775773</v>
      </c>
      <c r="G17" s="4">
        <f t="shared" si="1"/>
        <v>0.93195573192707615</v>
      </c>
      <c r="H17" s="3">
        <f t="shared" si="2"/>
        <v>2.7257753539696576</v>
      </c>
      <c r="I17" s="3">
        <f t="shared" si="3"/>
        <v>1.4466666666666692</v>
      </c>
      <c r="J17" s="40">
        <f>GEOMEAN(H17,H18,H19)</f>
        <v>2.4509368850582645</v>
      </c>
      <c r="K17" s="40">
        <f>AVERAGE(H17:H19)</f>
        <v>2.4585814676093398</v>
      </c>
      <c r="L17" s="40">
        <f>STDEV(I17:I19)</f>
        <v>0.13868429375143118</v>
      </c>
      <c r="M17" s="40">
        <f>L17/SQRT(3)</f>
        <v>8.0069414329761932E-2</v>
      </c>
    </row>
    <row r="18" spans="1:13" x14ac:dyDescent="0.2">
      <c r="A18" s="5" t="s">
        <v>45</v>
      </c>
      <c r="B18" s="5" t="s">
        <v>57</v>
      </c>
      <c r="C18">
        <v>25.06</v>
      </c>
      <c r="D18" s="38"/>
      <c r="E18" s="7">
        <f>D14-C18</f>
        <v>1.2050000000000018</v>
      </c>
      <c r="F18" s="8">
        <f>2^E18</f>
        <v>2.3053726935977314</v>
      </c>
      <c r="G18" s="8">
        <f t="shared" si="1"/>
        <v>0.96482107983702015</v>
      </c>
      <c r="H18" s="7">
        <f t="shared" si="2"/>
        <v>2.3894302703120465</v>
      </c>
      <c r="I18" s="7">
        <f t="shared" si="3"/>
        <v>1.2566666666666715</v>
      </c>
      <c r="J18" s="40"/>
      <c r="K18" s="40"/>
      <c r="L18" s="40"/>
      <c r="M18" s="40"/>
    </row>
    <row r="19" spans="1:13" ht="17" thickBot="1" x14ac:dyDescent="0.25">
      <c r="A19" s="11" t="s">
        <v>45</v>
      </c>
      <c r="B19" s="11" t="s">
        <v>58</v>
      </c>
      <c r="C19" s="14">
        <v>25.42</v>
      </c>
      <c r="D19" s="39"/>
      <c r="E19" s="12">
        <f>D14-C19</f>
        <v>0.84499999999999886</v>
      </c>
      <c r="F19" s="13">
        <f t="shared" si="0"/>
        <v>1.7962647457678669</v>
      </c>
      <c r="G19" s="13">
        <f t="shared" si="1"/>
        <v>0.79461797462416917</v>
      </c>
      <c r="H19" s="12">
        <f t="shared" si="2"/>
        <v>2.2605387785463158</v>
      </c>
      <c r="I19" s="12">
        <f t="shared" si="3"/>
        <v>1.1766666666666692</v>
      </c>
      <c r="J19" s="41"/>
      <c r="K19" s="41"/>
      <c r="L19" s="41"/>
      <c r="M19" s="41"/>
    </row>
    <row r="20" spans="1:13" x14ac:dyDescent="0.2">
      <c r="A20" t="s">
        <v>11</v>
      </c>
      <c r="B20" t="s">
        <v>59</v>
      </c>
      <c r="C20">
        <v>20.66</v>
      </c>
      <c r="D20" s="38">
        <f>AVERAGE(C20:C22)</f>
        <v>20.646666666666665</v>
      </c>
      <c r="E20" s="3">
        <f>D20-C20</f>
        <v>-1.3333333333335418E-2</v>
      </c>
      <c r="F20" s="4">
        <f>2^E20</f>
        <v>0.99080061326522795</v>
      </c>
    </row>
    <row r="21" spans="1:13" x14ac:dyDescent="0.2">
      <c r="A21" s="5" t="s">
        <v>11</v>
      </c>
      <c r="B21" s="5" t="s">
        <v>60</v>
      </c>
      <c r="C21">
        <v>20.62</v>
      </c>
      <c r="D21" s="38"/>
      <c r="E21" s="7">
        <f>D20-C21</f>
        <v>2.666666666666373E-2</v>
      </c>
      <c r="F21" s="8">
        <f t="shared" ref="F21:F35" si="4">2^E21</f>
        <v>1.0186558099572902</v>
      </c>
    </row>
    <row r="22" spans="1:13" x14ac:dyDescent="0.2">
      <c r="A22" s="6" t="s">
        <v>11</v>
      </c>
      <c r="B22" s="6" t="s">
        <v>61</v>
      </c>
      <c r="C22">
        <v>20.66</v>
      </c>
      <c r="D22" s="38"/>
      <c r="E22" s="9">
        <f>D20-C22</f>
        <v>-1.3333333333335418E-2</v>
      </c>
      <c r="F22" s="10">
        <f t="shared" si="4"/>
        <v>0.99080061326522795</v>
      </c>
    </row>
    <row r="23" spans="1:13" x14ac:dyDescent="0.2">
      <c r="A23" t="s">
        <v>11</v>
      </c>
      <c r="B23" t="s">
        <v>62</v>
      </c>
      <c r="C23">
        <v>20.71</v>
      </c>
      <c r="D23" s="38"/>
      <c r="E23" s="3">
        <f>D20-C23</f>
        <v>-6.3333333333336128E-2</v>
      </c>
      <c r="F23" s="4">
        <f t="shared" si="4"/>
        <v>0.95705030707389949</v>
      </c>
    </row>
    <row r="24" spans="1:13" x14ac:dyDescent="0.2">
      <c r="A24" s="5" t="s">
        <v>11</v>
      </c>
      <c r="B24" s="5" t="s">
        <v>63</v>
      </c>
      <c r="C24">
        <v>21.07</v>
      </c>
      <c r="D24" s="38"/>
      <c r="E24" s="7">
        <f>D20-C24</f>
        <v>-0.42333333333333556</v>
      </c>
      <c r="F24" s="8">
        <f t="shared" si="4"/>
        <v>0.74569970022518739</v>
      </c>
    </row>
    <row r="25" spans="1:13" x14ac:dyDescent="0.2">
      <c r="A25" s="6" t="s">
        <v>11</v>
      </c>
      <c r="B25" s="6" t="s">
        <v>64</v>
      </c>
      <c r="C25">
        <v>20.85</v>
      </c>
      <c r="D25" s="38"/>
      <c r="E25" s="9">
        <f>D20-C25</f>
        <v>-0.2033333333333367</v>
      </c>
      <c r="F25" s="10">
        <f t="shared" si="4"/>
        <v>0.86854148627173433</v>
      </c>
    </row>
    <row r="26" spans="1:13" x14ac:dyDescent="0.2">
      <c r="A26" t="s">
        <v>12</v>
      </c>
      <c r="B26" t="s">
        <v>59</v>
      </c>
      <c r="C26">
        <v>23.49</v>
      </c>
      <c r="D26" s="38">
        <f>AVERAGE(C26:C28)</f>
        <v>23.133333333333329</v>
      </c>
      <c r="E26" s="3">
        <f>D26-C26</f>
        <v>-0.35666666666666913</v>
      </c>
      <c r="F26" s="4">
        <f t="shared" si="4"/>
        <v>0.78096691343494185</v>
      </c>
    </row>
    <row r="27" spans="1:13" x14ac:dyDescent="0.2">
      <c r="A27" s="5" t="s">
        <v>12</v>
      </c>
      <c r="B27" s="5" t="s">
        <v>60</v>
      </c>
      <c r="C27">
        <v>23.61</v>
      </c>
      <c r="D27" s="38"/>
      <c r="E27" s="7">
        <f>D26-C27</f>
        <v>-0.47666666666667012</v>
      </c>
      <c r="F27" s="8">
        <f t="shared" si="4"/>
        <v>0.71863610928945876</v>
      </c>
    </row>
    <row r="28" spans="1:13" x14ac:dyDescent="0.2">
      <c r="A28" s="6" t="s">
        <v>12</v>
      </c>
      <c r="B28" s="6" t="s">
        <v>61</v>
      </c>
      <c r="C28">
        <v>22.3</v>
      </c>
      <c r="D28" s="38"/>
      <c r="E28" s="9">
        <f>D26-C28</f>
        <v>0.8333333333333286</v>
      </c>
      <c r="F28" s="10">
        <f t="shared" si="4"/>
        <v>1.7817974362806728</v>
      </c>
    </row>
    <row r="29" spans="1:13" x14ac:dyDescent="0.2">
      <c r="A29" t="s">
        <v>12</v>
      </c>
      <c r="B29" t="s">
        <v>62</v>
      </c>
      <c r="C29">
        <v>23.71</v>
      </c>
      <c r="D29" s="38"/>
      <c r="E29" s="3">
        <f>D26-C29</f>
        <v>-0.57666666666667155</v>
      </c>
      <c r="F29" s="4">
        <f t="shared" si="4"/>
        <v>0.67051119887671518</v>
      </c>
    </row>
    <row r="30" spans="1:13" x14ac:dyDescent="0.2">
      <c r="A30" s="5" t="s">
        <v>12</v>
      </c>
      <c r="B30" s="5" t="s">
        <v>63</v>
      </c>
      <c r="C30">
        <v>24.26</v>
      </c>
      <c r="D30" s="38"/>
      <c r="E30" s="7">
        <f>D26-C30</f>
        <v>-1.1266666666666723</v>
      </c>
      <c r="F30" s="8">
        <f t="shared" si="4"/>
        <v>0.45797264513512254</v>
      </c>
    </row>
    <row r="31" spans="1:13" x14ac:dyDescent="0.2">
      <c r="A31" s="6" t="s">
        <v>12</v>
      </c>
      <c r="B31" s="6" t="s">
        <v>64</v>
      </c>
      <c r="C31">
        <v>22.95</v>
      </c>
      <c r="D31" s="38"/>
      <c r="E31" s="9">
        <f>D26-C31</f>
        <v>0.18333333333333002</v>
      </c>
      <c r="F31" s="10">
        <f t="shared" si="4"/>
        <v>1.1355044290708747</v>
      </c>
    </row>
    <row r="32" spans="1:13" x14ac:dyDescent="0.2">
      <c r="A32" t="s">
        <v>45</v>
      </c>
      <c r="B32" t="s">
        <v>59</v>
      </c>
      <c r="C32" s="37">
        <v>26.57</v>
      </c>
      <c r="D32" s="38">
        <f>AVERAGE(C32:C33)</f>
        <v>26.47</v>
      </c>
      <c r="E32" s="3">
        <f>D32-C32</f>
        <v>-0.10000000000000142</v>
      </c>
      <c r="F32" s="4">
        <f t="shared" si="4"/>
        <v>0.93303299153680652</v>
      </c>
      <c r="G32" s="4">
        <f t="shared" ref="G32:G37" si="5">GEOMEAN(F20,F26)</f>
        <v>0.87964907592243435</v>
      </c>
      <c r="H32" s="3">
        <f t="shared" ref="H32" si="6">F32/G32</f>
        <v>1.0606877413682174</v>
      </c>
      <c r="I32" s="3">
        <f t="shared" ref="I32:I37" si="7">ABS(LOG(H32,2))</f>
        <v>8.50000000000007E-2</v>
      </c>
      <c r="J32" s="40">
        <f>GEOMEAN(H32,H33,H34)</f>
        <v>1.0448771528608713</v>
      </c>
      <c r="K32" s="40">
        <f>AVERAGE(I32:I34)</f>
        <v>0.21000000000000021</v>
      </c>
      <c r="L32" s="40">
        <f>STDEV(I32:I34)</f>
        <v>0.12031209415515977</v>
      </c>
      <c r="M32" s="40">
        <f>L32/SQRT(3)</f>
        <v>6.946221994724909E-2</v>
      </c>
    </row>
    <row r="33" spans="1:13" x14ac:dyDescent="0.2">
      <c r="A33" s="5" t="s">
        <v>45</v>
      </c>
      <c r="B33" s="5" t="s">
        <v>60</v>
      </c>
      <c r="C33" s="37">
        <v>26.37</v>
      </c>
      <c r="D33" s="38"/>
      <c r="E33" s="7">
        <f>D32-C33</f>
        <v>9.9999999999997868E-2</v>
      </c>
      <c r="F33" s="8">
        <f t="shared" si="4"/>
        <v>1.0717734625362916</v>
      </c>
      <c r="G33" s="8">
        <f t="shared" si="5"/>
        <v>0.85559502568260026</v>
      </c>
      <c r="H33" s="7">
        <f>F33/G33</f>
        <v>1.2526644386241288</v>
      </c>
      <c r="I33" s="7">
        <f t="shared" si="7"/>
        <v>0.32500000000000107</v>
      </c>
      <c r="J33" s="40"/>
      <c r="K33" s="40"/>
      <c r="L33" s="40"/>
      <c r="M33" s="40"/>
    </row>
    <row r="34" spans="1:13" x14ac:dyDescent="0.2">
      <c r="A34" s="6" t="s">
        <v>45</v>
      </c>
      <c r="B34" s="6" t="s">
        <v>61</v>
      </c>
      <c r="C34" s="37">
        <v>26.28</v>
      </c>
      <c r="D34" s="38"/>
      <c r="E34" s="9">
        <f>D32-C34</f>
        <v>0.18999999999999773</v>
      </c>
      <c r="F34" s="10">
        <f t="shared" si="4"/>
        <v>1.1407637158684218</v>
      </c>
      <c r="G34" s="10">
        <f t="shared" si="5"/>
        <v>1.3286858140965085</v>
      </c>
      <c r="H34" s="9">
        <f t="shared" ref="H34:H37" si="8">F34/G34</f>
        <v>0.8585654364377544</v>
      </c>
      <c r="I34" s="9">
        <f t="shared" si="7"/>
        <v>0.21999999999999892</v>
      </c>
      <c r="J34" s="40"/>
      <c r="K34" s="40"/>
      <c r="L34" s="40"/>
      <c r="M34" s="40"/>
    </row>
    <row r="35" spans="1:13" x14ac:dyDescent="0.2">
      <c r="A35" t="s">
        <v>45</v>
      </c>
      <c r="B35" t="s">
        <v>62</v>
      </c>
      <c r="C35">
        <v>25.59</v>
      </c>
      <c r="D35" s="38"/>
      <c r="E35" s="3">
        <f>D32-C35</f>
        <v>0.87999999999999901</v>
      </c>
      <c r="F35" s="4">
        <f t="shared" si="4"/>
        <v>1.840375301249749</v>
      </c>
      <c r="G35" s="4">
        <f t="shared" si="5"/>
        <v>0.80106987758962001</v>
      </c>
      <c r="H35" s="3">
        <f t="shared" si="8"/>
        <v>2.2973967099940746</v>
      </c>
      <c r="I35" s="3">
        <f t="shared" si="7"/>
        <v>1.2000000000000028</v>
      </c>
      <c r="J35" s="40">
        <f>GEOMEAN(H35,H36,H37)</f>
        <v>2.6975817229485877</v>
      </c>
      <c r="K35" s="40">
        <f>AVERAGE(H35:H37)</f>
        <v>2.7649600185832255</v>
      </c>
      <c r="L35" s="40">
        <f>STDEV(I35:I37)</f>
        <v>0.38406813631611514</v>
      </c>
      <c r="M35" s="40">
        <f>L35/SQRT(3)</f>
        <v>0.22174184188926696</v>
      </c>
    </row>
    <row r="36" spans="1:13" x14ac:dyDescent="0.2">
      <c r="A36" s="5" t="s">
        <v>45</v>
      </c>
      <c r="B36" s="5" t="s">
        <v>63</v>
      </c>
      <c r="C36">
        <v>25.37</v>
      </c>
      <c r="D36" s="38"/>
      <c r="E36" s="7">
        <f>D32-C36</f>
        <v>1.0999999999999979</v>
      </c>
      <c r="F36" s="8">
        <f>2^E36</f>
        <v>2.1435469250725832</v>
      </c>
      <c r="G36" s="8">
        <f t="shared" si="5"/>
        <v>0.58438862428062111</v>
      </c>
      <c r="H36" s="7">
        <f t="shared" si="8"/>
        <v>3.6680161728186897</v>
      </c>
      <c r="I36" s="7">
        <f t="shared" si="7"/>
        <v>1.875000000000002</v>
      </c>
      <c r="J36" s="40"/>
      <c r="K36" s="40"/>
      <c r="L36" s="40"/>
      <c r="M36" s="40"/>
    </row>
    <row r="37" spans="1:13" ht="17" thickBot="1" x14ac:dyDescent="0.25">
      <c r="A37" s="11" t="s">
        <v>45</v>
      </c>
      <c r="B37" s="11" t="s">
        <v>64</v>
      </c>
      <c r="C37" s="14">
        <v>25.26</v>
      </c>
      <c r="D37" s="39"/>
      <c r="E37" s="12">
        <f>D32-C37</f>
        <v>1.2099999999999973</v>
      </c>
      <c r="F37" s="13">
        <f t="shared" ref="F37" si="9">2^E37</f>
        <v>2.3133763678105708</v>
      </c>
      <c r="G37" s="13">
        <f t="shared" si="5"/>
        <v>0.9930924954370336</v>
      </c>
      <c r="H37" s="12">
        <f t="shared" si="8"/>
        <v>2.329467172936913</v>
      </c>
      <c r="I37" s="12">
        <f t="shared" si="7"/>
        <v>1.2200000000000009</v>
      </c>
      <c r="J37" s="41"/>
      <c r="K37" s="41"/>
      <c r="L37" s="41"/>
      <c r="M37" s="41"/>
    </row>
    <row r="38" spans="1:13" x14ac:dyDescent="0.2">
      <c r="A38" t="s">
        <v>11</v>
      </c>
      <c r="B38" t="s">
        <v>65</v>
      </c>
      <c r="C38">
        <v>20.87</v>
      </c>
      <c r="D38" s="38">
        <f>AVERAGE(C38:C40)</f>
        <v>20.843333333333334</v>
      </c>
      <c r="E38" s="3">
        <f>D38-C38</f>
        <v>-2.6666666666667282E-2</v>
      </c>
      <c r="F38" s="4">
        <f>2^E38</f>
        <v>0.981685855246754</v>
      </c>
    </row>
    <row r="39" spans="1:13" x14ac:dyDescent="0.2">
      <c r="A39" s="5" t="s">
        <v>11</v>
      </c>
      <c r="B39" s="5" t="s">
        <v>66</v>
      </c>
      <c r="C39">
        <v>20.84</v>
      </c>
      <c r="D39" s="38"/>
      <c r="E39" s="7">
        <f>D38-C39</f>
        <v>3.3333333333338544E-3</v>
      </c>
      <c r="F39" s="8">
        <f t="shared" ref="F39:F53" si="10">2^E39</f>
        <v>1.0023131618421732</v>
      </c>
    </row>
    <row r="40" spans="1:13" x14ac:dyDescent="0.2">
      <c r="A40" s="6" t="s">
        <v>11</v>
      </c>
      <c r="B40" s="6" t="s">
        <v>67</v>
      </c>
      <c r="C40">
        <v>20.82</v>
      </c>
      <c r="D40" s="38"/>
      <c r="E40" s="9">
        <f>D38-C40</f>
        <v>2.3333333333333428E-2</v>
      </c>
      <c r="F40" s="10">
        <f t="shared" si="10"/>
        <v>1.016304932168189</v>
      </c>
    </row>
    <row r="41" spans="1:13" x14ac:dyDescent="0.2">
      <c r="A41" t="s">
        <v>11</v>
      </c>
      <c r="B41" t="s">
        <v>68</v>
      </c>
      <c r="C41">
        <v>21.97</v>
      </c>
      <c r="D41" s="38"/>
      <c r="E41" s="3">
        <f>D38-C41</f>
        <v>-1.1266666666666652</v>
      </c>
      <c r="F41" s="4">
        <f t="shared" si="10"/>
        <v>0.45797264513512481</v>
      </c>
    </row>
    <row r="42" spans="1:13" x14ac:dyDescent="0.2">
      <c r="A42" s="5" t="s">
        <v>11</v>
      </c>
      <c r="B42" s="5" t="s">
        <v>69</v>
      </c>
      <c r="C42">
        <v>20.96</v>
      </c>
      <c r="D42" s="38"/>
      <c r="E42" s="7">
        <f>D38-C42</f>
        <v>-0.11666666666666714</v>
      </c>
      <c r="F42" s="8">
        <f t="shared" si="10"/>
        <v>0.92231619358593897</v>
      </c>
    </row>
    <row r="43" spans="1:13" x14ac:dyDescent="0.2">
      <c r="A43" s="6" t="s">
        <v>11</v>
      </c>
      <c r="B43" s="6" t="s">
        <v>70</v>
      </c>
      <c r="C43">
        <v>21.04</v>
      </c>
      <c r="D43" s="38"/>
      <c r="E43" s="9">
        <f>D38-C43</f>
        <v>-0.19666666666666544</v>
      </c>
      <c r="F43" s="10">
        <f t="shared" si="10"/>
        <v>0.8725642876408235</v>
      </c>
    </row>
    <row r="44" spans="1:13" x14ac:dyDescent="0.2">
      <c r="A44" t="s">
        <v>12</v>
      </c>
      <c r="B44" t="s">
        <v>65</v>
      </c>
      <c r="C44">
        <v>22.63</v>
      </c>
      <c r="D44" s="38">
        <f>AVERAGE(C44:C46)</f>
        <v>22.52</v>
      </c>
      <c r="E44" s="3">
        <f>D44-C44</f>
        <v>-0.10999999999999943</v>
      </c>
      <c r="F44" s="4">
        <f t="shared" si="10"/>
        <v>0.92658806189037124</v>
      </c>
    </row>
    <row r="45" spans="1:13" x14ac:dyDescent="0.2">
      <c r="A45" s="5" t="s">
        <v>12</v>
      </c>
      <c r="B45" s="5" t="s">
        <v>66</v>
      </c>
      <c r="C45">
        <v>22.45</v>
      </c>
      <c r="D45" s="38"/>
      <c r="E45" s="7">
        <f>D44-C45</f>
        <v>7.0000000000000284E-2</v>
      </c>
      <c r="F45" s="8">
        <f t="shared" si="10"/>
        <v>1.0497166836230676</v>
      </c>
    </row>
    <row r="46" spans="1:13" x14ac:dyDescent="0.2">
      <c r="A46" s="6" t="s">
        <v>12</v>
      </c>
      <c r="B46" s="6" t="s">
        <v>67</v>
      </c>
      <c r="C46">
        <v>22.48</v>
      </c>
      <c r="D46" s="38"/>
      <c r="E46" s="9">
        <f>D44-C46</f>
        <v>3.9999999999999147E-2</v>
      </c>
      <c r="F46" s="10">
        <f t="shared" si="10"/>
        <v>1.0281138266560659</v>
      </c>
    </row>
    <row r="47" spans="1:13" x14ac:dyDescent="0.2">
      <c r="A47" t="s">
        <v>12</v>
      </c>
      <c r="B47" t="s">
        <v>68</v>
      </c>
      <c r="C47">
        <v>23.22</v>
      </c>
      <c r="D47" s="38"/>
      <c r="E47" s="3">
        <f>D44-C47</f>
        <v>-0.69999999999999929</v>
      </c>
      <c r="F47" s="4">
        <f t="shared" si="10"/>
        <v>0.61557220667245838</v>
      </c>
    </row>
    <row r="48" spans="1:13" x14ac:dyDescent="0.2">
      <c r="A48" s="5" t="s">
        <v>12</v>
      </c>
      <c r="B48" s="5" t="s">
        <v>69</v>
      </c>
      <c r="C48">
        <v>22.72</v>
      </c>
      <c r="D48" s="38"/>
      <c r="E48" s="7">
        <f>D44-C48</f>
        <v>-0.19999999999999929</v>
      </c>
      <c r="F48" s="8">
        <f t="shared" si="10"/>
        <v>0.87055056329612457</v>
      </c>
    </row>
    <row r="49" spans="1:13" x14ac:dyDescent="0.2">
      <c r="A49" s="6" t="s">
        <v>12</v>
      </c>
      <c r="B49" s="6" t="s">
        <v>70</v>
      </c>
      <c r="C49">
        <v>22.67</v>
      </c>
      <c r="D49" s="38"/>
      <c r="E49" s="9">
        <f>D44-C49</f>
        <v>-0.15000000000000213</v>
      </c>
      <c r="F49" s="10">
        <f t="shared" si="10"/>
        <v>0.90125046261082897</v>
      </c>
    </row>
    <row r="50" spans="1:13" x14ac:dyDescent="0.2">
      <c r="A50" t="s">
        <v>45</v>
      </c>
      <c r="B50" t="s">
        <v>65</v>
      </c>
      <c r="C50">
        <v>26.04</v>
      </c>
      <c r="D50" s="38">
        <f>AVERAGE(C50:C51)</f>
        <v>26.04</v>
      </c>
      <c r="E50" s="3">
        <f>D50-C50</f>
        <v>0</v>
      </c>
      <c r="F50" s="4">
        <f t="shared" si="10"/>
        <v>1</v>
      </c>
      <c r="G50" s="4">
        <f t="shared" ref="G50:G55" si="11">GEOMEAN(F38,F44)</f>
        <v>0.95373916455091712</v>
      </c>
      <c r="H50" s="3">
        <f t="shared" ref="H50" si="12">F50/G50</f>
        <v>1.048504703558929</v>
      </c>
      <c r="I50" s="3">
        <f t="shared" ref="I50:I55" si="13">ABS(LOG(H50,2))</f>
        <v>6.8333333333333329E-2</v>
      </c>
      <c r="J50" s="40">
        <f>GEOMEAN(H50,H51,H52)</f>
        <v>1.0521448482007159</v>
      </c>
      <c r="K50" s="40">
        <f>AVERAGE(I50:I52)</f>
        <v>9.7777777777777686E-2</v>
      </c>
      <c r="L50" s="40">
        <f>STDEV(I50:I52)</f>
        <v>8.0005786827740191E-2</v>
      </c>
      <c r="M50" s="40">
        <f>L50/SQRT(3)</f>
        <v>4.6191362561723619E-2</v>
      </c>
    </row>
    <row r="51" spans="1:13" x14ac:dyDescent="0.2">
      <c r="A51" s="5" t="s">
        <v>45</v>
      </c>
      <c r="B51" s="5" t="s">
        <v>66</v>
      </c>
      <c r="C51">
        <v>26.04</v>
      </c>
      <c r="D51" s="38"/>
      <c r="E51" s="7">
        <f>D50-C51</f>
        <v>0</v>
      </c>
      <c r="F51" s="8">
        <f t="shared" si="10"/>
        <v>1</v>
      </c>
      <c r="G51" s="8">
        <f t="shared" si="11"/>
        <v>1.0257411214340182</v>
      </c>
      <c r="H51" s="7">
        <f>F51/G51</f>
        <v>0.97490485572223984</v>
      </c>
      <c r="I51" s="7">
        <f t="shared" si="13"/>
        <v>3.6666666666667277E-2</v>
      </c>
      <c r="J51" s="40"/>
      <c r="K51" s="40"/>
      <c r="L51" s="40"/>
      <c r="M51" s="40"/>
    </row>
    <row r="52" spans="1:13" x14ac:dyDescent="0.2">
      <c r="A52" s="6" t="s">
        <v>45</v>
      </c>
      <c r="B52" s="6" t="s">
        <v>67</v>
      </c>
      <c r="C52">
        <v>25.82</v>
      </c>
      <c r="D52" s="38"/>
      <c r="E52" s="9">
        <f>D50-C52</f>
        <v>0.21999999999999886</v>
      </c>
      <c r="F52" s="10">
        <f t="shared" si="10"/>
        <v>1.1647335864684549</v>
      </c>
      <c r="G52" s="10">
        <f t="shared" si="11"/>
        <v>1.0221923267472077</v>
      </c>
      <c r="H52" s="9">
        <f t="shared" ref="H52:H55" si="14">F52/G52</f>
        <v>1.1394466148800373</v>
      </c>
      <c r="I52" s="9">
        <f t="shared" si="13"/>
        <v>0.18833333333333244</v>
      </c>
      <c r="J52" s="40"/>
      <c r="K52" s="40"/>
      <c r="L52" s="40"/>
      <c r="M52" s="40"/>
    </row>
    <row r="53" spans="1:13" x14ac:dyDescent="0.2">
      <c r="A53" t="s">
        <v>45</v>
      </c>
      <c r="B53" t="s">
        <v>68</v>
      </c>
      <c r="C53">
        <v>24.9</v>
      </c>
      <c r="D53" s="38"/>
      <c r="E53" s="3">
        <f>D50-C53</f>
        <v>1.1400000000000006</v>
      </c>
      <c r="F53" s="4">
        <f t="shared" si="10"/>
        <v>2.2038102317532222</v>
      </c>
      <c r="G53" s="4">
        <f t="shared" si="11"/>
        <v>0.53095690198117917</v>
      </c>
      <c r="H53" s="3">
        <f t="shared" si="14"/>
        <v>4.1506386366389876</v>
      </c>
      <c r="I53" s="3">
        <f t="shared" si="13"/>
        <v>2.0533333333333328</v>
      </c>
      <c r="J53" s="40">
        <f>GEOMEAN(H53,H54,H55)</f>
        <v>2.8316965400157876</v>
      </c>
      <c r="K53" s="40">
        <f>AVERAGE(H53:H55)</f>
        <v>2.9460223677334785</v>
      </c>
      <c r="L53" s="40">
        <f>STDEV(I53:I55)</f>
        <v>0.48662956479578268</v>
      </c>
      <c r="M53" s="40">
        <f>L53/SQRT(3)</f>
        <v>0.28095571023047555</v>
      </c>
    </row>
    <row r="54" spans="1:13" x14ac:dyDescent="0.2">
      <c r="A54" s="5" t="s">
        <v>45</v>
      </c>
      <c r="B54" s="5" t="s">
        <v>69</v>
      </c>
      <c r="C54">
        <v>24.88</v>
      </c>
      <c r="D54" s="38"/>
      <c r="E54" s="7">
        <f>D50-C54</f>
        <v>1.1600000000000001</v>
      </c>
      <c r="F54" s="8">
        <f>2^E54</f>
        <v>2.23457427614444</v>
      </c>
      <c r="G54" s="8">
        <f t="shared" si="11"/>
        <v>0.89605964191195253</v>
      </c>
      <c r="H54" s="7">
        <f t="shared" si="14"/>
        <v>2.4937785071721943</v>
      </c>
      <c r="I54" s="7">
        <f t="shared" si="13"/>
        <v>1.3183333333333334</v>
      </c>
      <c r="J54" s="40"/>
      <c r="K54" s="40"/>
      <c r="L54" s="40"/>
      <c r="M54" s="40"/>
    </row>
    <row r="55" spans="1:13" ht="17" thickBot="1" x14ac:dyDescent="0.25">
      <c r="A55" s="11" t="s">
        <v>45</v>
      </c>
      <c r="B55" s="11" t="s">
        <v>70</v>
      </c>
      <c r="C55" s="14">
        <v>25.08</v>
      </c>
      <c r="D55" s="39"/>
      <c r="E55" s="12">
        <f>D50-C55</f>
        <v>0.96000000000000085</v>
      </c>
      <c r="F55" s="13">
        <f t="shared" ref="F55" si="15">2^E55</f>
        <v>1.9453098948245722</v>
      </c>
      <c r="G55" s="13">
        <f t="shared" si="11"/>
        <v>0.88679138916319022</v>
      </c>
      <c r="H55" s="12">
        <f t="shared" si="14"/>
        <v>2.1936499593892536</v>
      </c>
      <c r="I55" s="12">
        <f t="shared" si="13"/>
        <v>1.1333333333333344</v>
      </c>
      <c r="J55" s="41"/>
      <c r="K55" s="41"/>
      <c r="L55" s="41"/>
      <c r="M55" s="41"/>
    </row>
  </sheetData>
  <mergeCells count="33">
    <mergeCell ref="M50:M52"/>
    <mergeCell ref="J53:J55"/>
    <mergeCell ref="K53:K55"/>
    <mergeCell ref="L53:L55"/>
    <mergeCell ref="M53:M55"/>
    <mergeCell ref="L50:L52"/>
    <mergeCell ref="D38:D43"/>
    <mergeCell ref="D44:D49"/>
    <mergeCell ref="D50:D55"/>
    <mergeCell ref="J50:J52"/>
    <mergeCell ref="K50:K52"/>
    <mergeCell ref="D26:D31"/>
    <mergeCell ref="D32:D37"/>
    <mergeCell ref="J32:J34"/>
    <mergeCell ref="K32:K34"/>
    <mergeCell ref="L32:L34"/>
    <mergeCell ref="M32:M34"/>
    <mergeCell ref="J35:J37"/>
    <mergeCell ref="K35:K37"/>
    <mergeCell ref="L35:L37"/>
    <mergeCell ref="M35:M37"/>
    <mergeCell ref="M14:M16"/>
    <mergeCell ref="J17:J19"/>
    <mergeCell ref="K17:K19"/>
    <mergeCell ref="L17:L19"/>
    <mergeCell ref="M17:M19"/>
    <mergeCell ref="K14:K16"/>
    <mergeCell ref="L14:L16"/>
    <mergeCell ref="D20:D25"/>
    <mergeCell ref="D2:D7"/>
    <mergeCell ref="D8:D13"/>
    <mergeCell ref="D14:D19"/>
    <mergeCell ref="J14:J16"/>
  </mergeCells>
  <pageMargins left="0.7" right="0.7" top="0.75" bottom="0.75" header="0.3" footer="0.3"/>
  <pageSetup scale="54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C91F8-76FA-1749-9E9C-90C058489F09}">
  <sheetPr>
    <pageSetUpPr fitToPage="1"/>
  </sheetPr>
  <dimension ref="A1:M55"/>
  <sheetViews>
    <sheetView zoomScale="110" zoomScaleNormal="110" workbookViewId="0">
      <pane ySplit="1" topLeftCell="A2" activePane="bottomLeft" state="frozen"/>
      <selection pane="bottomLeft" activeCell="E58" sqref="E58"/>
    </sheetView>
  </sheetViews>
  <sheetFormatPr baseColWidth="10" defaultRowHeight="16" x14ac:dyDescent="0.2"/>
  <cols>
    <col min="2" max="2" width="25.28515625" bestFit="1" customWidth="1"/>
    <col min="4" max="4" width="12.7109375" customWidth="1"/>
    <col min="5" max="5" width="12.28515625" customWidth="1"/>
    <col min="6" max="6" width="9.7109375" customWidth="1"/>
    <col min="7" max="7" width="16.7109375" customWidth="1"/>
    <col min="12" max="12" width="12.28515625" customWidth="1"/>
  </cols>
  <sheetData>
    <row r="1" spans="1:13" s="1" customFormat="1" ht="11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13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x14ac:dyDescent="0.2">
      <c r="A2" t="s">
        <v>11</v>
      </c>
      <c r="B2" t="s">
        <v>53</v>
      </c>
      <c r="C2">
        <v>21.18</v>
      </c>
      <c r="D2" s="38">
        <f>AVERAGE(C2:C4)</f>
        <v>20.919999999999998</v>
      </c>
      <c r="E2" s="3">
        <f>D2-C2</f>
        <v>-0.26000000000000156</v>
      </c>
      <c r="F2" s="4">
        <f>2^E2</f>
        <v>0.83508791942836846</v>
      </c>
    </row>
    <row r="3" spans="1:13" x14ac:dyDescent="0.2">
      <c r="A3" s="5" t="s">
        <v>11</v>
      </c>
      <c r="B3" s="5" t="s">
        <v>54</v>
      </c>
      <c r="C3">
        <v>20.75</v>
      </c>
      <c r="D3" s="38"/>
      <c r="E3" s="7">
        <f>D2-C3</f>
        <v>0.16999999999999815</v>
      </c>
      <c r="F3" s="8">
        <f t="shared" ref="F3:F19" si="0">2^E3</f>
        <v>1.1250584846888079</v>
      </c>
    </row>
    <row r="4" spans="1:13" x14ac:dyDescent="0.2">
      <c r="A4" s="6" t="s">
        <v>11</v>
      </c>
      <c r="B4" s="6" t="s">
        <v>55</v>
      </c>
      <c r="C4">
        <v>20.83</v>
      </c>
      <c r="D4" s="38"/>
      <c r="E4" s="9">
        <f>D2-C4</f>
        <v>8.9999999999999858E-2</v>
      </c>
      <c r="F4" s="10">
        <f t="shared" si="0"/>
        <v>1.0643701824533598</v>
      </c>
    </row>
    <row r="5" spans="1:13" x14ac:dyDescent="0.2">
      <c r="A5" t="s">
        <v>11</v>
      </c>
      <c r="B5" t="s">
        <v>56</v>
      </c>
      <c r="C5">
        <v>20.93</v>
      </c>
      <c r="D5" s="38"/>
      <c r="E5" s="3">
        <f>D2-C5</f>
        <v>-1.0000000000001563E-2</v>
      </c>
      <c r="F5" s="4">
        <f t="shared" si="0"/>
        <v>0.99309249543703471</v>
      </c>
    </row>
    <row r="6" spans="1:13" x14ac:dyDescent="0.2">
      <c r="A6" s="5" t="s">
        <v>11</v>
      </c>
      <c r="B6" s="5" t="s">
        <v>57</v>
      </c>
      <c r="C6">
        <v>20.82</v>
      </c>
      <c r="D6" s="38"/>
      <c r="E6" s="7">
        <f>D2-C6</f>
        <v>9.9999999999997868E-2</v>
      </c>
      <c r="F6" s="8">
        <f t="shared" si="0"/>
        <v>1.0717734625362916</v>
      </c>
    </row>
    <row r="7" spans="1:13" x14ac:dyDescent="0.2">
      <c r="A7" s="6" t="s">
        <v>11</v>
      </c>
      <c r="B7" s="6" t="s">
        <v>58</v>
      </c>
      <c r="C7">
        <v>20.94</v>
      </c>
      <c r="D7" s="38"/>
      <c r="E7" s="9">
        <f>D2-C7</f>
        <v>-2.0000000000003126E-2</v>
      </c>
      <c r="F7" s="10">
        <f t="shared" si="0"/>
        <v>0.98623270449335709</v>
      </c>
    </row>
    <row r="8" spans="1:13" x14ac:dyDescent="0.2">
      <c r="A8" t="s">
        <v>12</v>
      </c>
      <c r="B8" t="s">
        <v>53</v>
      </c>
      <c r="C8">
        <v>22.49</v>
      </c>
      <c r="D8" s="38">
        <f>AVERAGE(C8:C10)</f>
        <v>22.476666666666663</v>
      </c>
      <c r="E8" s="3">
        <f>D8-C8</f>
        <v>-1.3333333333335418E-2</v>
      </c>
      <c r="F8" s="4">
        <f t="shared" si="0"/>
        <v>0.99080061326522795</v>
      </c>
    </row>
    <row r="9" spans="1:13" x14ac:dyDescent="0.2">
      <c r="A9" s="5" t="s">
        <v>12</v>
      </c>
      <c r="B9" s="5" t="s">
        <v>54</v>
      </c>
      <c r="C9">
        <v>22.42</v>
      </c>
      <c r="D9" s="38"/>
      <c r="E9" s="7">
        <f>D8-C9</f>
        <v>5.6666666666661314E-2</v>
      </c>
      <c r="F9" s="8">
        <f t="shared" si="0"/>
        <v>1.040059933888474</v>
      </c>
    </row>
    <row r="10" spans="1:13" x14ac:dyDescent="0.2">
      <c r="A10" s="6" t="s">
        <v>12</v>
      </c>
      <c r="B10" s="6" t="s">
        <v>55</v>
      </c>
      <c r="C10">
        <v>22.52</v>
      </c>
      <c r="D10" s="38"/>
      <c r="E10" s="9">
        <f>D8-C10</f>
        <v>-4.3333333333336554E-2</v>
      </c>
      <c r="F10" s="10">
        <f t="shared" si="0"/>
        <v>0.97041023149353833</v>
      </c>
    </row>
    <row r="11" spans="1:13" x14ac:dyDescent="0.2">
      <c r="A11" t="s">
        <v>12</v>
      </c>
      <c r="B11" t="s">
        <v>56</v>
      </c>
      <c r="C11">
        <v>22.67</v>
      </c>
      <c r="D11" s="38"/>
      <c r="E11" s="3">
        <f>D8-C11</f>
        <v>-0.19333333333333869</v>
      </c>
      <c r="F11" s="4">
        <f t="shared" si="0"/>
        <v>0.87458267005583312</v>
      </c>
    </row>
    <row r="12" spans="1:13" x14ac:dyDescent="0.2">
      <c r="A12" s="5" t="s">
        <v>12</v>
      </c>
      <c r="B12" s="5" t="s">
        <v>57</v>
      </c>
      <c r="C12">
        <v>22.68</v>
      </c>
      <c r="D12" s="38"/>
      <c r="E12" s="7">
        <f>D8-C12</f>
        <v>-0.2033333333333367</v>
      </c>
      <c r="F12" s="8">
        <f t="shared" si="0"/>
        <v>0.86854148627173433</v>
      </c>
    </row>
    <row r="13" spans="1:13" x14ac:dyDescent="0.2">
      <c r="A13" s="6" t="s">
        <v>12</v>
      </c>
      <c r="B13" s="6" t="s">
        <v>58</v>
      </c>
      <c r="C13">
        <v>23.12</v>
      </c>
      <c r="D13" s="38"/>
      <c r="E13" s="9">
        <f>D8-C13</f>
        <v>-0.64333333333333798</v>
      </c>
      <c r="F13" s="10">
        <f t="shared" si="0"/>
        <v>0.64023198857533914</v>
      </c>
    </row>
    <row r="14" spans="1:13" x14ac:dyDescent="0.2">
      <c r="A14" t="s">
        <v>46</v>
      </c>
      <c r="B14" t="s">
        <v>53</v>
      </c>
      <c r="C14">
        <v>28.74</v>
      </c>
      <c r="D14" s="38">
        <f>AVERAGE(C14:C15)</f>
        <v>28.74</v>
      </c>
      <c r="E14" s="3">
        <f>D14-C14</f>
        <v>0</v>
      </c>
      <c r="F14" s="4">
        <f t="shared" si="0"/>
        <v>1</v>
      </c>
      <c r="G14" s="4">
        <f t="shared" ref="G14:G19" si="1">GEOMEAN(F2,F8)</f>
        <v>0.90961839399828026</v>
      </c>
      <c r="H14" s="3">
        <f t="shared" ref="H14:H19" si="2">F14/G14</f>
        <v>1.099362113385199</v>
      </c>
      <c r="I14" s="3">
        <f t="shared" ref="I14:I19" si="3">ABS(LOG(H14,2))</f>
        <v>0.13666666666666849</v>
      </c>
      <c r="J14" s="40">
        <f>GEOMEAN(H14,H15,H16)</f>
        <v>0.97490485572224117</v>
      </c>
      <c r="K14" s="40">
        <f>AVERAGE(I14:I16)</f>
        <v>0.12777777777777763</v>
      </c>
      <c r="L14" s="40">
        <f>STDEV(I14:I16)</f>
        <v>1.2619796324003514E-2</v>
      </c>
      <c r="M14" s="40">
        <f>L14/SQRT(3)</f>
        <v>7.2860428047816792E-3</v>
      </c>
    </row>
    <row r="15" spans="1:13" x14ac:dyDescent="0.2">
      <c r="A15" s="5" t="s">
        <v>46</v>
      </c>
      <c r="B15" s="5" t="s">
        <v>54</v>
      </c>
      <c r="C15">
        <v>28.74</v>
      </c>
      <c r="D15" s="38"/>
      <c r="E15" s="7">
        <f>D14-C15</f>
        <v>0</v>
      </c>
      <c r="F15" s="8">
        <f t="shared" si="0"/>
        <v>1</v>
      </c>
      <c r="G15" s="8">
        <f t="shared" si="1"/>
        <v>1.0817246660801021</v>
      </c>
      <c r="H15" s="7">
        <f>F15/G15</f>
        <v>0.92444966021136254</v>
      </c>
      <c r="I15" s="7">
        <f t="shared" si="3"/>
        <v>0.11333333333332986</v>
      </c>
      <c r="J15" s="40"/>
      <c r="K15" s="40"/>
      <c r="L15" s="40"/>
      <c r="M15" s="40"/>
    </row>
    <row r="16" spans="1:13" x14ac:dyDescent="0.2">
      <c r="A16" s="6" t="s">
        <v>46</v>
      </c>
      <c r="B16" s="6" t="s">
        <v>55</v>
      </c>
      <c r="C16">
        <v>28.85</v>
      </c>
      <c r="D16" s="38"/>
      <c r="E16" s="9">
        <f>D14-C16</f>
        <v>-0.11000000000000298</v>
      </c>
      <c r="F16" s="10">
        <f t="shared" si="0"/>
        <v>0.92658806189036891</v>
      </c>
      <c r="G16" s="10">
        <f t="shared" si="1"/>
        <v>1.0163049321681876</v>
      </c>
      <c r="H16" s="9">
        <f t="shared" si="2"/>
        <v>0.91172248855821603</v>
      </c>
      <c r="I16" s="9">
        <f t="shared" si="3"/>
        <v>0.13333333333333458</v>
      </c>
      <c r="J16" s="40"/>
      <c r="K16" s="40"/>
      <c r="L16" s="40"/>
      <c r="M16" s="40"/>
    </row>
    <row r="17" spans="1:13" x14ac:dyDescent="0.2">
      <c r="A17" t="s">
        <v>46</v>
      </c>
      <c r="B17" t="s">
        <v>56</v>
      </c>
      <c r="C17">
        <v>31.63</v>
      </c>
      <c r="D17" s="38"/>
      <c r="E17" s="3">
        <f>D14-C17</f>
        <v>-2.8900000000000006</v>
      </c>
      <c r="F17" s="4">
        <f t="shared" si="0"/>
        <v>0.13490352956305335</v>
      </c>
      <c r="G17" s="4">
        <f t="shared" si="1"/>
        <v>0.93195573192707615</v>
      </c>
      <c r="H17" s="3">
        <f t="shared" si="2"/>
        <v>0.14475315183061646</v>
      </c>
      <c r="I17" s="3">
        <f t="shared" si="3"/>
        <v>2.7883333333333304</v>
      </c>
      <c r="J17" s="40">
        <f>GEOMEAN(H17,H18,H19)</f>
        <v>0.1385360484094065</v>
      </c>
      <c r="K17" s="40">
        <f>AVERAGE(H17:H19)</f>
        <v>0.13980460126393565</v>
      </c>
      <c r="L17" s="40">
        <f>STDEV(I17:I19)</f>
        <v>0.24131583730317835</v>
      </c>
      <c r="M17" s="40">
        <f>L17/SQRT(3)</f>
        <v>0.13932376362670995</v>
      </c>
    </row>
    <row r="18" spans="1:13" x14ac:dyDescent="0.2">
      <c r="A18" s="5" t="s">
        <v>46</v>
      </c>
      <c r="B18" s="5" t="s">
        <v>57</v>
      </c>
      <c r="C18">
        <v>31.91</v>
      </c>
      <c r="D18" s="38"/>
      <c r="E18" s="7">
        <f>D14-C18</f>
        <v>-3.1700000000000017</v>
      </c>
      <c r="F18" s="8">
        <f>2^E18</f>
        <v>0.11110533514582115</v>
      </c>
      <c r="G18" s="8">
        <f t="shared" si="1"/>
        <v>0.96482107983702015</v>
      </c>
      <c r="H18" s="7">
        <f t="shared" si="2"/>
        <v>0.11515641341977034</v>
      </c>
      <c r="I18" s="7">
        <f t="shared" si="3"/>
        <v>3.1183333333333323</v>
      </c>
      <c r="J18" s="40"/>
      <c r="K18" s="40"/>
      <c r="L18" s="40"/>
      <c r="M18" s="40"/>
    </row>
    <row r="19" spans="1:13" ht="17" thickBot="1" x14ac:dyDescent="0.25">
      <c r="A19" s="11" t="s">
        <v>46</v>
      </c>
      <c r="B19" s="11" t="s">
        <v>58</v>
      </c>
      <c r="C19" s="14">
        <v>31.72</v>
      </c>
      <c r="D19" s="39"/>
      <c r="E19" s="12">
        <f>D14-C19</f>
        <v>-2.9800000000000004</v>
      </c>
      <c r="F19" s="13">
        <f t="shared" si="0"/>
        <v>0.12674493497375364</v>
      </c>
      <c r="G19" s="13">
        <f t="shared" si="1"/>
        <v>0.79461797462416917</v>
      </c>
      <c r="H19" s="12">
        <f t="shared" si="2"/>
        <v>0.15950423854142018</v>
      </c>
      <c r="I19" s="12">
        <f t="shared" si="3"/>
        <v>2.6483333333333294</v>
      </c>
      <c r="J19" s="41"/>
      <c r="K19" s="41"/>
      <c r="L19" s="41"/>
      <c r="M19" s="41"/>
    </row>
    <row r="20" spans="1:13" x14ac:dyDescent="0.2">
      <c r="A20" t="s">
        <v>11</v>
      </c>
      <c r="B20" t="s">
        <v>59</v>
      </c>
      <c r="C20">
        <v>20.66</v>
      </c>
      <c r="D20" s="38">
        <f>AVERAGE(C20:C22)</f>
        <v>20.646666666666665</v>
      </c>
      <c r="E20" s="3">
        <f>D20-C20</f>
        <v>-1.3333333333335418E-2</v>
      </c>
      <c r="F20" s="4">
        <f>2^E20</f>
        <v>0.99080061326522795</v>
      </c>
    </row>
    <row r="21" spans="1:13" x14ac:dyDescent="0.2">
      <c r="A21" s="5" t="s">
        <v>11</v>
      </c>
      <c r="B21" s="5" t="s">
        <v>60</v>
      </c>
      <c r="C21">
        <v>20.62</v>
      </c>
      <c r="D21" s="38"/>
      <c r="E21" s="7">
        <f>D20-C21</f>
        <v>2.666666666666373E-2</v>
      </c>
      <c r="F21" s="8">
        <f t="shared" ref="F21:F35" si="4">2^E21</f>
        <v>1.0186558099572902</v>
      </c>
    </row>
    <row r="22" spans="1:13" x14ac:dyDescent="0.2">
      <c r="A22" s="6" t="s">
        <v>11</v>
      </c>
      <c r="B22" s="6" t="s">
        <v>61</v>
      </c>
      <c r="C22">
        <v>20.66</v>
      </c>
      <c r="D22" s="38"/>
      <c r="E22" s="9">
        <f>D20-C22</f>
        <v>-1.3333333333335418E-2</v>
      </c>
      <c r="F22" s="10">
        <f t="shared" si="4"/>
        <v>0.99080061326522795</v>
      </c>
    </row>
    <row r="23" spans="1:13" x14ac:dyDescent="0.2">
      <c r="A23" t="s">
        <v>11</v>
      </c>
      <c r="B23" t="s">
        <v>62</v>
      </c>
      <c r="C23">
        <v>20.71</v>
      </c>
      <c r="D23" s="38"/>
      <c r="E23" s="3">
        <f>D20-C23</f>
        <v>-6.3333333333336128E-2</v>
      </c>
      <c r="F23" s="4">
        <f t="shared" si="4"/>
        <v>0.95705030707389949</v>
      </c>
    </row>
    <row r="24" spans="1:13" x14ac:dyDescent="0.2">
      <c r="A24" s="5" t="s">
        <v>11</v>
      </c>
      <c r="B24" s="5" t="s">
        <v>63</v>
      </c>
      <c r="C24">
        <v>21.07</v>
      </c>
      <c r="D24" s="38"/>
      <c r="E24" s="7">
        <f>D20-C24</f>
        <v>-0.42333333333333556</v>
      </c>
      <c r="F24" s="8">
        <f t="shared" si="4"/>
        <v>0.74569970022518739</v>
      </c>
    </row>
    <row r="25" spans="1:13" x14ac:dyDescent="0.2">
      <c r="A25" s="6" t="s">
        <v>11</v>
      </c>
      <c r="B25" s="6" t="s">
        <v>64</v>
      </c>
      <c r="C25">
        <v>20.85</v>
      </c>
      <c r="D25" s="38"/>
      <c r="E25" s="9">
        <f>D20-C25</f>
        <v>-0.2033333333333367</v>
      </c>
      <c r="F25" s="10">
        <f t="shared" si="4"/>
        <v>0.86854148627173433</v>
      </c>
    </row>
    <row r="26" spans="1:13" x14ac:dyDescent="0.2">
      <c r="A26" t="s">
        <v>12</v>
      </c>
      <c r="B26" t="s">
        <v>59</v>
      </c>
      <c r="C26">
        <v>23.49</v>
      </c>
      <c r="D26" s="38">
        <f>AVERAGE(C26:C28)</f>
        <v>23.133333333333329</v>
      </c>
      <c r="E26" s="3">
        <f>D26-C26</f>
        <v>-0.35666666666666913</v>
      </c>
      <c r="F26" s="4">
        <f t="shared" si="4"/>
        <v>0.78096691343494185</v>
      </c>
    </row>
    <row r="27" spans="1:13" x14ac:dyDescent="0.2">
      <c r="A27" s="5" t="s">
        <v>12</v>
      </c>
      <c r="B27" s="5" t="s">
        <v>60</v>
      </c>
      <c r="C27">
        <v>23.61</v>
      </c>
      <c r="D27" s="38"/>
      <c r="E27" s="7">
        <f>D26-C27</f>
        <v>-0.47666666666667012</v>
      </c>
      <c r="F27" s="8">
        <f t="shared" si="4"/>
        <v>0.71863610928945876</v>
      </c>
    </row>
    <row r="28" spans="1:13" x14ac:dyDescent="0.2">
      <c r="A28" s="6" t="s">
        <v>12</v>
      </c>
      <c r="B28" s="6" t="s">
        <v>61</v>
      </c>
      <c r="C28">
        <v>22.3</v>
      </c>
      <c r="D28" s="38"/>
      <c r="E28" s="9">
        <f>D26-C28</f>
        <v>0.8333333333333286</v>
      </c>
      <c r="F28" s="10">
        <f t="shared" si="4"/>
        <v>1.7817974362806728</v>
      </c>
    </row>
    <row r="29" spans="1:13" x14ac:dyDescent="0.2">
      <c r="A29" t="s">
        <v>12</v>
      </c>
      <c r="B29" t="s">
        <v>62</v>
      </c>
      <c r="C29">
        <v>23.71</v>
      </c>
      <c r="D29" s="38"/>
      <c r="E29" s="3">
        <f>D26-C29</f>
        <v>-0.57666666666667155</v>
      </c>
      <c r="F29" s="4">
        <f t="shared" si="4"/>
        <v>0.67051119887671518</v>
      </c>
    </row>
    <row r="30" spans="1:13" x14ac:dyDescent="0.2">
      <c r="A30" s="5" t="s">
        <v>12</v>
      </c>
      <c r="B30" s="5" t="s">
        <v>63</v>
      </c>
      <c r="C30">
        <v>24.26</v>
      </c>
      <c r="D30" s="38"/>
      <c r="E30" s="7">
        <f>D26-C30</f>
        <v>-1.1266666666666723</v>
      </c>
      <c r="F30" s="8">
        <f t="shared" si="4"/>
        <v>0.45797264513512254</v>
      </c>
    </row>
    <row r="31" spans="1:13" x14ac:dyDescent="0.2">
      <c r="A31" s="6" t="s">
        <v>12</v>
      </c>
      <c r="B31" s="6" t="s">
        <v>64</v>
      </c>
      <c r="C31">
        <v>22.95</v>
      </c>
      <c r="D31" s="38"/>
      <c r="E31" s="9">
        <f>D26-C31</f>
        <v>0.18333333333333002</v>
      </c>
      <c r="F31" s="10">
        <f t="shared" si="4"/>
        <v>1.1355044290708747</v>
      </c>
    </row>
    <row r="32" spans="1:13" x14ac:dyDescent="0.2">
      <c r="A32" t="s">
        <v>46</v>
      </c>
      <c r="B32" t="s">
        <v>59</v>
      </c>
      <c r="C32" s="15">
        <v>28.34</v>
      </c>
      <c r="D32" s="38">
        <f>AVERAGE(C32:C33)</f>
        <v>28.27</v>
      </c>
      <c r="E32" s="3">
        <f>D32-C32</f>
        <v>-7.0000000000000284E-2</v>
      </c>
      <c r="F32" s="4">
        <f t="shared" si="4"/>
        <v>0.95263799804393712</v>
      </c>
      <c r="G32" s="4">
        <f t="shared" ref="G32:G37" si="5">GEOMEAN(F20,F26)</f>
        <v>0.87964907592243435</v>
      </c>
      <c r="H32" s="3">
        <f t="shared" ref="H32" si="6">F32/G32</f>
        <v>1.0829750455259259</v>
      </c>
      <c r="I32" s="3">
        <f t="shared" ref="I32:I37" si="7">ABS(LOG(H32,2))</f>
        <v>0.11500000000000157</v>
      </c>
      <c r="J32" s="40">
        <f>GEOMEAN(H32,H33,H34)</f>
        <v>1.0521448482007181</v>
      </c>
      <c r="K32" s="40">
        <f>AVERAGE(I32:I34)</f>
        <v>0.20000000000000098</v>
      </c>
      <c r="L32" s="40">
        <f>STDEV(I32:I34)</f>
        <v>9.0415706600126822E-2</v>
      </c>
      <c r="M32" s="40">
        <f>L32/SQRT(3)</f>
        <v>5.2201532544553446E-2</v>
      </c>
    </row>
    <row r="33" spans="1:13" x14ac:dyDescent="0.2">
      <c r="A33" s="5" t="s">
        <v>46</v>
      </c>
      <c r="B33" s="5" t="s">
        <v>60</v>
      </c>
      <c r="C33" s="15">
        <v>28.2</v>
      </c>
      <c r="D33" s="38"/>
      <c r="E33" s="7">
        <f>D32-C33</f>
        <v>7.0000000000000284E-2</v>
      </c>
      <c r="F33" s="8">
        <f t="shared" si="4"/>
        <v>1.0497166836230676</v>
      </c>
      <c r="G33" s="8">
        <f t="shared" si="5"/>
        <v>0.85559502568260026</v>
      </c>
      <c r="H33" s="7">
        <f>F33/G33</f>
        <v>1.2268849772538071</v>
      </c>
      <c r="I33" s="7">
        <f t="shared" si="7"/>
        <v>0.29500000000000359</v>
      </c>
      <c r="J33" s="40"/>
      <c r="K33" s="40"/>
      <c r="L33" s="40"/>
      <c r="M33" s="40"/>
    </row>
    <row r="34" spans="1:13" x14ac:dyDescent="0.2">
      <c r="A34" s="6" t="s">
        <v>46</v>
      </c>
      <c r="B34" s="6" t="s">
        <v>61</v>
      </c>
      <c r="C34" s="15">
        <v>28.05</v>
      </c>
      <c r="D34" s="38"/>
      <c r="E34" s="9">
        <f>D32-C34</f>
        <v>0.21999999999999886</v>
      </c>
      <c r="F34" s="10">
        <f t="shared" si="4"/>
        <v>1.1647335864684549</v>
      </c>
      <c r="G34" s="10">
        <f t="shared" si="5"/>
        <v>1.3286858140965085</v>
      </c>
      <c r="H34" s="9">
        <f t="shared" ref="H34:H37" si="8">F34/G34</f>
        <v>0.87660572131603642</v>
      </c>
      <c r="I34" s="9">
        <f t="shared" si="7"/>
        <v>0.18999999999999781</v>
      </c>
      <c r="J34" s="40"/>
      <c r="K34" s="40"/>
      <c r="L34" s="40"/>
      <c r="M34" s="40"/>
    </row>
    <row r="35" spans="1:13" x14ac:dyDescent="0.2">
      <c r="A35" t="s">
        <v>46</v>
      </c>
      <c r="B35" t="s">
        <v>62</v>
      </c>
      <c r="C35">
        <v>30.52</v>
      </c>
      <c r="D35" s="38"/>
      <c r="E35" s="3">
        <f>D32-C35</f>
        <v>-2.25</v>
      </c>
      <c r="F35" s="4">
        <f t="shared" si="4"/>
        <v>0.21022410381342865</v>
      </c>
      <c r="G35" s="4">
        <f t="shared" si="5"/>
        <v>0.80106987758962001</v>
      </c>
      <c r="H35" s="3">
        <f t="shared" si="8"/>
        <v>0.26242917090576751</v>
      </c>
      <c r="I35" s="3">
        <f t="shared" si="7"/>
        <v>1.9299999999999964</v>
      </c>
      <c r="J35" s="40">
        <f>GEOMEAN(H35,H36,H37)</f>
        <v>0.29151997924808437</v>
      </c>
      <c r="K35" s="40">
        <f>AVERAGE(H35:H37)</f>
        <v>0.29611280221131725</v>
      </c>
      <c r="L35" s="40">
        <f>STDEV(I35:I37)</f>
        <v>0.30701520049231151</v>
      </c>
      <c r="M35" s="40">
        <f>L35/SQRT(3)</f>
        <v>0.17725530864954298</v>
      </c>
    </row>
    <row r="36" spans="1:13" x14ac:dyDescent="0.2">
      <c r="A36" s="5" t="s">
        <v>46</v>
      </c>
      <c r="B36" s="5" t="s">
        <v>63</v>
      </c>
      <c r="C36">
        <v>30.47</v>
      </c>
      <c r="D36" s="38"/>
      <c r="E36" s="7">
        <f>D32-C36</f>
        <v>-2.1999999999999993</v>
      </c>
      <c r="F36" s="8">
        <f>2^E36</f>
        <v>0.21763764082403114</v>
      </c>
      <c r="G36" s="8">
        <f t="shared" si="5"/>
        <v>0.58438862428062111</v>
      </c>
      <c r="H36" s="7">
        <f t="shared" si="8"/>
        <v>0.3724193657806768</v>
      </c>
      <c r="I36" s="7">
        <f t="shared" si="7"/>
        <v>1.4249999999999952</v>
      </c>
      <c r="J36" s="40"/>
      <c r="K36" s="40"/>
      <c r="L36" s="40"/>
      <c r="M36" s="40"/>
    </row>
    <row r="37" spans="1:13" ht="17" thickBot="1" x14ac:dyDescent="0.25">
      <c r="A37" s="11" t="s">
        <v>46</v>
      </c>
      <c r="B37" s="11" t="s">
        <v>64</v>
      </c>
      <c r="C37" s="14">
        <v>30.26</v>
      </c>
      <c r="D37" s="39"/>
      <c r="E37" s="12">
        <f>D32-C37</f>
        <v>-1.990000000000002</v>
      </c>
      <c r="F37" s="13">
        <f t="shared" ref="F37" si="9">2^E37</f>
        <v>0.25173888751417939</v>
      </c>
      <c r="G37" s="13">
        <f t="shared" si="5"/>
        <v>0.9930924954370336</v>
      </c>
      <c r="H37" s="12">
        <f t="shared" si="8"/>
        <v>0.25348986994750755</v>
      </c>
      <c r="I37" s="12">
        <f t="shared" si="7"/>
        <v>1.9799999999999986</v>
      </c>
      <c r="J37" s="41"/>
      <c r="K37" s="41"/>
      <c r="L37" s="41"/>
      <c r="M37" s="41"/>
    </row>
    <row r="38" spans="1:13" x14ac:dyDescent="0.2">
      <c r="A38" t="s">
        <v>11</v>
      </c>
      <c r="B38" t="s">
        <v>65</v>
      </c>
      <c r="C38">
        <v>20.87</v>
      </c>
      <c r="D38" s="38">
        <f>AVERAGE(C38:C40)</f>
        <v>20.843333333333334</v>
      </c>
      <c r="E38" s="3">
        <f>D38-C38</f>
        <v>-2.6666666666667282E-2</v>
      </c>
      <c r="F38" s="4">
        <f>2^E38</f>
        <v>0.981685855246754</v>
      </c>
    </row>
    <row r="39" spans="1:13" x14ac:dyDescent="0.2">
      <c r="A39" s="5" t="s">
        <v>11</v>
      </c>
      <c r="B39" s="5" t="s">
        <v>66</v>
      </c>
      <c r="C39">
        <v>20.84</v>
      </c>
      <c r="D39" s="38"/>
      <c r="E39" s="7">
        <f>D38-C39</f>
        <v>3.3333333333338544E-3</v>
      </c>
      <c r="F39" s="8">
        <f t="shared" ref="F39:F53" si="10">2^E39</f>
        <v>1.0023131618421732</v>
      </c>
    </row>
    <row r="40" spans="1:13" x14ac:dyDescent="0.2">
      <c r="A40" s="6" t="s">
        <v>11</v>
      </c>
      <c r="B40" s="6" t="s">
        <v>67</v>
      </c>
      <c r="C40">
        <v>20.82</v>
      </c>
      <c r="D40" s="38"/>
      <c r="E40" s="9">
        <f>D38-C40</f>
        <v>2.3333333333333428E-2</v>
      </c>
      <c r="F40" s="10">
        <f t="shared" si="10"/>
        <v>1.016304932168189</v>
      </c>
    </row>
    <row r="41" spans="1:13" x14ac:dyDescent="0.2">
      <c r="A41" t="s">
        <v>11</v>
      </c>
      <c r="B41" t="s">
        <v>68</v>
      </c>
      <c r="C41">
        <v>21.97</v>
      </c>
      <c r="D41" s="38"/>
      <c r="E41" s="3">
        <f>D38-C41</f>
        <v>-1.1266666666666652</v>
      </c>
      <c r="F41" s="4">
        <f t="shared" si="10"/>
        <v>0.45797264513512481</v>
      </c>
    </row>
    <row r="42" spans="1:13" x14ac:dyDescent="0.2">
      <c r="A42" s="5" t="s">
        <v>11</v>
      </c>
      <c r="B42" s="5" t="s">
        <v>69</v>
      </c>
      <c r="C42">
        <v>20.96</v>
      </c>
      <c r="D42" s="38"/>
      <c r="E42" s="7">
        <f>D38-C42</f>
        <v>-0.11666666666666714</v>
      </c>
      <c r="F42" s="8">
        <f t="shared" si="10"/>
        <v>0.92231619358593897</v>
      </c>
    </row>
    <row r="43" spans="1:13" x14ac:dyDescent="0.2">
      <c r="A43" s="6" t="s">
        <v>11</v>
      </c>
      <c r="B43" s="6" t="s">
        <v>70</v>
      </c>
      <c r="C43">
        <v>21.04</v>
      </c>
      <c r="D43" s="38"/>
      <c r="E43" s="9">
        <f>D38-C43</f>
        <v>-0.19666666666666544</v>
      </c>
      <c r="F43" s="10">
        <f t="shared" si="10"/>
        <v>0.8725642876408235</v>
      </c>
    </row>
    <row r="44" spans="1:13" x14ac:dyDescent="0.2">
      <c r="A44" t="s">
        <v>12</v>
      </c>
      <c r="B44" t="s">
        <v>65</v>
      </c>
      <c r="C44">
        <v>22.63</v>
      </c>
      <c r="D44" s="38">
        <f>AVERAGE(C44:C46)</f>
        <v>22.52</v>
      </c>
      <c r="E44" s="3">
        <f>D44-C44</f>
        <v>-0.10999999999999943</v>
      </c>
      <c r="F44" s="4">
        <f t="shared" si="10"/>
        <v>0.92658806189037124</v>
      </c>
    </row>
    <row r="45" spans="1:13" x14ac:dyDescent="0.2">
      <c r="A45" s="5" t="s">
        <v>12</v>
      </c>
      <c r="B45" s="5" t="s">
        <v>66</v>
      </c>
      <c r="C45">
        <v>22.45</v>
      </c>
      <c r="D45" s="38"/>
      <c r="E45" s="7">
        <f>D44-C45</f>
        <v>7.0000000000000284E-2</v>
      </c>
      <c r="F45" s="8">
        <f t="shared" si="10"/>
        <v>1.0497166836230676</v>
      </c>
    </row>
    <row r="46" spans="1:13" x14ac:dyDescent="0.2">
      <c r="A46" s="6" t="s">
        <v>12</v>
      </c>
      <c r="B46" s="6" t="s">
        <v>67</v>
      </c>
      <c r="C46">
        <v>22.48</v>
      </c>
      <c r="D46" s="38"/>
      <c r="E46" s="9">
        <f>D44-C46</f>
        <v>3.9999999999999147E-2</v>
      </c>
      <c r="F46" s="10">
        <f t="shared" si="10"/>
        <v>1.0281138266560659</v>
      </c>
    </row>
    <row r="47" spans="1:13" x14ac:dyDescent="0.2">
      <c r="A47" t="s">
        <v>12</v>
      </c>
      <c r="B47" t="s">
        <v>68</v>
      </c>
      <c r="C47">
        <v>23.22</v>
      </c>
      <c r="D47" s="38"/>
      <c r="E47" s="3">
        <f>D44-C47</f>
        <v>-0.69999999999999929</v>
      </c>
      <c r="F47" s="4">
        <f t="shared" si="10"/>
        <v>0.61557220667245838</v>
      </c>
    </row>
    <row r="48" spans="1:13" x14ac:dyDescent="0.2">
      <c r="A48" s="5" t="s">
        <v>12</v>
      </c>
      <c r="B48" s="5" t="s">
        <v>69</v>
      </c>
      <c r="C48">
        <v>22.72</v>
      </c>
      <c r="D48" s="38"/>
      <c r="E48" s="7">
        <f>D44-C48</f>
        <v>-0.19999999999999929</v>
      </c>
      <c r="F48" s="8">
        <f t="shared" si="10"/>
        <v>0.87055056329612457</v>
      </c>
    </row>
    <row r="49" spans="1:13" x14ac:dyDescent="0.2">
      <c r="A49" s="6" t="s">
        <v>12</v>
      </c>
      <c r="B49" s="6" t="s">
        <v>70</v>
      </c>
      <c r="C49">
        <v>22.67</v>
      </c>
      <c r="D49" s="38"/>
      <c r="E49" s="9">
        <f>D44-C49</f>
        <v>-0.15000000000000213</v>
      </c>
      <c r="F49" s="10">
        <f t="shared" si="10"/>
        <v>0.90125046261082897</v>
      </c>
    </row>
    <row r="50" spans="1:13" x14ac:dyDescent="0.2">
      <c r="A50" t="s">
        <v>46</v>
      </c>
      <c r="B50" t="s">
        <v>65</v>
      </c>
      <c r="C50">
        <v>28.55</v>
      </c>
      <c r="D50" s="38">
        <f>AVERAGE(C50:C51)</f>
        <v>28.414999999999999</v>
      </c>
      <c r="E50" s="3">
        <f>D50-C50</f>
        <v>-0.13500000000000156</v>
      </c>
      <c r="F50" s="4">
        <f t="shared" si="10"/>
        <v>0.91066983359197751</v>
      </c>
      <c r="G50" s="4">
        <f t="shared" ref="G50:G55" si="11">GEOMEAN(F38,F44)</f>
        <v>0.95373916455091712</v>
      </c>
      <c r="H50" s="3">
        <f t="shared" ref="H50" si="12">F50/G50</f>
        <v>0.95484160391041561</v>
      </c>
      <c r="I50" s="3">
        <f t="shared" ref="I50:I55" si="13">ABS(LOG(H50,2))</f>
        <v>6.6666666666668081E-2</v>
      </c>
      <c r="J50" s="40">
        <f>GEOMEAN(H50,H51,H52)</f>
        <v>0.95815657382560249</v>
      </c>
      <c r="K50" s="40">
        <f>AVERAGE(I50:I52)</f>
        <v>0.12722222222222243</v>
      </c>
      <c r="L50" s="40">
        <f>STDEV(I50:I52)</f>
        <v>7.9062797357076164E-2</v>
      </c>
      <c r="M50" s="40">
        <f>L50/SQRT(3)</f>
        <v>4.5646927336992757E-2</v>
      </c>
    </row>
    <row r="51" spans="1:13" x14ac:dyDescent="0.2">
      <c r="A51" s="5" t="s">
        <v>46</v>
      </c>
      <c r="B51" s="5" t="s">
        <v>66</v>
      </c>
      <c r="C51">
        <v>28.28</v>
      </c>
      <c r="D51" s="38"/>
      <c r="E51" s="7">
        <f>D50-C51</f>
        <v>0.13499999999999801</v>
      </c>
      <c r="F51" s="8">
        <f t="shared" si="10"/>
        <v>1.0980928137870483</v>
      </c>
      <c r="G51" s="8">
        <f t="shared" si="11"/>
        <v>1.0257411214340182</v>
      </c>
      <c r="H51" s="7">
        <f>F51/G51</f>
        <v>1.0705360161946906</v>
      </c>
      <c r="I51" s="7">
        <f t="shared" si="13"/>
        <v>9.8333333333330677E-2</v>
      </c>
      <c r="J51" s="40"/>
      <c r="K51" s="40"/>
      <c r="L51" s="40"/>
      <c r="M51" s="40"/>
    </row>
    <row r="52" spans="1:13" x14ac:dyDescent="0.2">
      <c r="A52" s="6" t="s">
        <v>46</v>
      </c>
      <c r="B52" s="6" t="s">
        <v>67</v>
      </c>
      <c r="C52">
        <v>28.6</v>
      </c>
      <c r="D52" s="38"/>
      <c r="E52" s="9">
        <f>D50-C52</f>
        <v>-0.18500000000000227</v>
      </c>
      <c r="F52" s="10">
        <f t="shared" si="10"/>
        <v>0.87964907592243424</v>
      </c>
      <c r="G52" s="10">
        <f t="shared" si="11"/>
        <v>1.0221923267472077</v>
      </c>
      <c r="H52" s="9">
        <f t="shared" ref="H52:H55" si="14">F52/G52</f>
        <v>0.86055143724432892</v>
      </c>
      <c r="I52" s="9">
        <f t="shared" si="13"/>
        <v>0.21666666666666856</v>
      </c>
      <c r="J52" s="40"/>
      <c r="K52" s="40"/>
      <c r="L52" s="40"/>
      <c r="M52" s="40"/>
    </row>
    <row r="53" spans="1:13" x14ac:dyDescent="0.2">
      <c r="A53" t="s">
        <v>46</v>
      </c>
      <c r="B53" t="s">
        <v>68</v>
      </c>
      <c r="C53">
        <v>31.42</v>
      </c>
      <c r="D53" s="38"/>
      <c r="E53" s="3">
        <f>D50-C53</f>
        <v>-3.0050000000000026</v>
      </c>
      <c r="F53" s="4">
        <f t="shared" si="10"/>
        <v>0.12456753285348325</v>
      </c>
      <c r="G53" s="4">
        <f t="shared" si="11"/>
        <v>0.53095690198117917</v>
      </c>
      <c r="H53" s="3">
        <f t="shared" si="14"/>
        <v>0.23460949916778517</v>
      </c>
      <c r="I53" s="3">
        <f t="shared" si="13"/>
        <v>2.0916666666666708</v>
      </c>
      <c r="J53" s="40">
        <f>GEOMEAN(H53,H54,H55)</f>
        <v>0.18132712567697171</v>
      </c>
      <c r="K53" s="40">
        <f>AVERAGE(H53:H55)</f>
        <v>0.18454829584303087</v>
      </c>
      <c r="L53" s="40">
        <f>STDEV(I53:I55)</f>
        <v>0.32612625367077192</v>
      </c>
      <c r="M53" s="40">
        <f>L53/SQRT(3)</f>
        <v>0.18828908034662437</v>
      </c>
    </row>
    <row r="54" spans="1:13" x14ac:dyDescent="0.2">
      <c r="A54" s="5" t="s">
        <v>46</v>
      </c>
      <c r="B54" s="5" t="s">
        <v>69</v>
      </c>
      <c r="C54">
        <v>31.17</v>
      </c>
      <c r="D54" s="38"/>
      <c r="E54" s="7">
        <f>D50-C54</f>
        <v>-2.7550000000000026</v>
      </c>
      <c r="F54" s="8">
        <f>2^E54</f>
        <v>0.14813659636769749</v>
      </c>
      <c r="G54" s="8">
        <f t="shared" si="11"/>
        <v>0.89605964191195253</v>
      </c>
      <c r="H54" s="7">
        <f t="shared" si="14"/>
        <v>0.16532001826531709</v>
      </c>
      <c r="I54" s="7">
        <f t="shared" si="13"/>
        <v>2.5966666666666698</v>
      </c>
      <c r="J54" s="40"/>
      <c r="K54" s="40"/>
      <c r="L54" s="40"/>
      <c r="M54" s="40"/>
    </row>
    <row r="55" spans="1:13" ht="17" thickBot="1" x14ac:dyDescent="0.25">
      <c r="A55" s="11" t="s">
        <v>46</v>
      </c>
      <c r="B55" s="11" t="s">
        <v>70</v>
      </c>
      <c r="C55" s="14">
        <v>31.29</v>
      </c>
      <c r="D55" s="39"/>
      <c r="E55" s="12">
        <f>D50-C55</f>
        <v>-2.875</v>
      </c>
      <c r="F55" s="13">
        <f t="shared" ref="F55" si="15">2^E55</f>
        <v>0.13631346658315721</v>
      </c>
      <c r="G55" s="13">
        <f t="shared" si="11"/>
        <v>0.88679138916319022</v>
      </c>
      <c r="H55" s="12">
        <f t="shared" si="14"/>
        <v>0.15371537009599037</v>
      </c>
      <c r="I55" s="12">
        <f t="shared" si="13"/>
        <v>2.7016666666666662</v>
      </c>
      <c r="J55" s="41"/>
      <c r="K55" s="41"/>
      <c r="L55" s="41"/>
      <c r="M55" s="41"/>
    </row>
  </sheetData>
  <mergeCells count="33">
    <mergeCell ref="D20:D25"/>
    <mergeCell ref="D2:D7"/>
    <mergeCell ref="D8:D13"/>
    <mergeCell ref="D14:D19"/>
    <mergeCell ref="J14:J16"/>
    <mergeCell ref="M14:M16"/>
    <mergeCell ref="J17:J19"/>
    <mergeCell ref="K17:K19"/>
    <mergeCell ref="L17:L19"/>
    <mergeCell ref="M17:M19"/>
    <mergeCell ref="K14:K16"/>
    <mergeCell ref="L14:L16"/>
    <mergeCell ref="M32:M34"/>
    <mergeCell ref="J35:J37"/>
    <mergeCell ref="K35:K37"/>
    <mergeCell ref="L35:L37"/>
    <mergeCell ref="M35:M37"/>
    <mergeCell ref="D26:D31"/>
    <mergeCell ref="D32:D37"/>
    <mergeCell ref="J32:J34"/>
    <mergeCell ref="K32:K34"/>
    <mergeCell ref="L32:L34"/>
    <mergeCell ref="D38:D43"/>
    <mergeCell ref="D44:D49"/>
    <mergeCell ref="D50:D55"/>
    <mergeCell ref="J50:J52"/>
    <mergeCell ref="K50:K52"/>
    <mergeCell ref="M50:M52"/>
    <mergeCell ref="J53:J55"/>
    <mergeCell ref="K53:K55"/>
    <mergeCell ref="L53:L55"/>
    <mergeCell ref="M53:M55"/>
    <mergeCell ref="L50:L52"/>
  </mergeCells>
  <pageMargins left="0.7" right="0.7" top="0.75" bottom="0.75" header="0.3" footer="0.3"/>
  <pageSetup scale="54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8B38C-E12E-EC4E-8CDD-E6B2D5B2F7D4}">
  <sheetPr>
    <pageSetUpPr fitToPage="1"/>
  </sheetPr>
  <dimension ref="A1:M55"/>
  <sheetViews>
    <sheetView topLeftCell="B1" zoomScale="130" zoomScaleNormal="130" workbookViewId="0">
      <pane ySplit="1" topLeftCell="A2" activePane="bottomLeft" state="frozen"/>
      <selection pane="bottomLeft" activeCell="G25" sqref="G25"/>
    </sheetView>
  </sheetViews>
  <sheetFormatPr baseColWidth="10" defaultRowHeight="16" x14ac:dyDescent="0.2"/>
  <cols>
    <col min="2" max="2" width="23.85546875" bestFit="1" customWidth="1"/>
    <col min="4" max="4" width="12.7109375" customWidth="1"/>
    <col min="5" max="5" width="12.28515625" customWidth="1"/>
    <col min="6" max="6" width="9.7109375" customWidth="1"/>
    <col min="7" max="7" width="16.7109375" customWidth="1"/>
    <col min="12" max="12" width="12.28515625" customWidth="1"/>
  </cols>
  <sheetData>
    <row r="1" spans="1:13" s="1" customFormat="1" ht="11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13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x14ac:dyDescent="0.2">
      <c r="A2" t="s">
        <v>11</v>
      </c>
      <c r="B2" t="s">
        <v>71</v>
      </c>
      <c r="C2">
        <v>22.86</v>
      </c>
      <c r="D2" s="38">
        <f>AVERAGE(C2:C4)</f>
        <v>22.793333333333333</v>
      </c>
      <c r="E2" s="3">
        <f>D2-C2</f>
        <v>-6.666666666666643E-2</v>
      </c>
      <c r="F2" s="4">
        <f>2^E2</f>
        <v>0.95484160391041673</v>
      </c>
    </row>
    <row r="3" spans="1:13" x14ac:dyDescent="0.2">
      <c r="A3" s="5" t="s">
        <v>11</v>
      </c>
      <c r="B3" s="5" t="s">
        <v>72</v>
      </c>
      <c r="C3">
        <v>22.91</v>
      </c>
      <c r="D3" s="38"/>
      <c r="E3" s="7">
        <f>D2-C3</f>
        <v>-0.11666666666666714</v>
      </c>
      <c r="F3" s="8">
        <f t="shared" ref="F3:F19" si="0">2^E3</f>
        <v>0.92231619358593897</v>
      </c>
    </row>
    <row r="4" spans="1:13" x14ac:dyDescent="0.2">
      <c r="A4" s="6" t="s">
        <v>11</v>
      </c>
      <c r="B4" s="6" t="s">
        <v>73</v>
      </c>
      <c r="C4">
        <v>22.61</v>
      </c>
      <c r="D4" s="38"/>
      <c r="E4" s="9">
        <f>D2-C4</f>
        <v>0.18333333333333357</v>
      </c>
      <c r="F4" s="10">
        <f t="shared" si="0"/>
        <v>1.1355044290708776</v>
      </c>
    </row>
    <row r="5" spans="1:13" x14ac:dyDescent="0.2">
      <c r="A5" t="s">
        <v>11</v>
      </c>
      <c r="B5" t="s">
        <v>74</v>
      </c>
      <c r="C5">
        <v>22.47</v>
      </c>
      <c r="D5" s="38"/>
      <c r="E5" s="3">
        <f>D2-C5</f>
        <v>0.32333333333333414</v>
      </c>
      <c r="F5" s="4">
        <f t="shared" si="0"/>
        <v>1.2512181394937505</v>
      </c>
    </row>
    <row r="6" spans="1:13" x14ac:dyDescent="0.2">
      <c r="A6" s="5" t="s">
        <v>11</v>
      </c>
      <c r="B6" s="5" t="s">
        <v>75</v>
      </c>
      <c r="C6">
        <v>22.19</v>
      </c>
      <c r="D6" s="38"/>
      <c r="E6" s="7">
        <f>D2-C6</f>
        <v>0.60333333333333172</v>
      </c>
      <c r="F6" s="8">
        <f t="shared" si="0"/>
        <v>1.5192226642355975</v>
      </c>
    </row>
    <row r="7" spans="1:13" x14ac:dyDescent="0.2">
      <c r="A7" s="6" t="s">
        <v>11</v>
      </c>
      <c r="B7" s="6" t="s">
        <v>76</v>
      </c>
      <c r="C7">
        <v>21.99</v>
      </c>
      <c r="D7" s="38"/>
      <c r="E7" s="9">
        <f>D2-C7</f>
        <v>0.80333333333333456</v>
      </c>
      <c r="F7" s="10">
        <f t="shared" si="0"/>
        <v>1.7451285752816472</v>
      </c>
    </row>
    <row r="8" spans="1:13" x14ac:dyDescent="0.2">
      <c r="A8" t="s">
        <v>12</v>
      </c>
      <c r="B8" t="s">
        <v>71</v>
      </c>
      <c r="C8">
        <v>24.87</v>
      </c>
      <c r="D8" s="38">
        <f>AVERAGE(C8:C10)</f>
        <v>24.946666666666669</v>
      </c>
      <c r="E8" s="3">
        <f>D8-C8</f>
        <v>7.6666666666667993E-2</v>
      </c>
      <c r="F8" s="4">
        <f t="shared" si="0"/>
        <v>1.054578629516014</v>
      </c>
    </row>
    <row r="9" spans="1:13" x14ac:dyDescent="0.2">
      <c r="A9" s="5" t="s">
        <v>12</v>
      </c>
      <c r="B9" s="5" t="s">
        <v>72</v>
      </c>
      <c r="C9">
        <v>24.71</v>
      </c>
      <c r="D9" s="38"/>
      <c r="E9" s="7">
        <f>D8-C9</f>
        <v>0.23666666666666814</v>
      </c>
      <c r="F9" s="8">
        <f t="shared" si="0"/>
        <v>1.1782671388440713</v>
      </c>
    </row>
    <row r="10" spans="1:13" x14ac:dyDescent="0.2">
      <c r="A10" s="6" t="s">
        <v>12</v>
      </c>
      <c r="B10" s="6" t="s">
        <v>73</v>
      </c>
      <c r="C10">
        <v>25.26</v>
      </c>
      <c r="D10" s="38"/>
      <c r="E10" s="9">
        <f>D8-C10</f>
        <v>-0.31333333333333258</v>
      </c>
      <c r="F10" s="10">
        <f t="shared" si="0"/>
        <v>0.80478017243591071</v>
      </c>
    </row>
    <row r="11" spans="1:13" x14ac:dyDescent="0.2">
      <c r="A11" t="s">
        <v>12</v>
      </c>
      <c r="B11" t="s">
        <v>74</v>
      </c>
      <c r="C11">
        <v>23.74</v>
      </c>
      <c r="D11" s="38"/>
      <c r="E11" s="3">
        <f>D8-C11</f>
        <v>1.2066666666666706</v>
      </c>
      <c r="F11" s="4">
        <f t="shared" si="0"/>
        <v>2.3080375035271183</v>
      </c>
    </row>
    <row r="12" spans="1:13" x14ac:dyDescent="0.2">
      <c r="A12" s="5" t="s">
        <v>12</v>
      </c>
      <c r="B12" s="5" t="s">
        <v>75</v>
      </c>
      <c r="C12">
        <v>23.79</v>
      </c>
      <c r="D12" s="38"/>
      <c r="E12" s="7">
        <f>D8-C12</f>
        <v>1.1566666666666698</v>
      </c>
      <c r="F12" s="8">
        <f t="shared" si="0"/>
        <v>2.2294172731778485</v>
      </c>
    </row>
    <row r="13" spans="1:13" x14ac:dyDescent="0.2">
      <c r="A13" s="6" t="s">
        <v>12</v>
      </c>
      <c r="B13" s="6" t="s">
        <v>76</v>
      </c>
      <c r="C13">
        <v>23.79</v>
      </c>
      <c r="D13" s="38"/>
      <c r="E13" s="9">
        <f>D8-C13</f>
        <v>1.1566666666666698</v>
      </c>
      <c r="F13" s="10">
        <f t="shared" si="0"/>
        <v>2.2294172731778485</v>
      </c>
    </row>
    <row r="14" spans="1:13" x14ac:dyDescent="0.2">
      <c r="A14" t="s">
        <v>125</v>
      </c>
      <c r="B14" t="s">
        <v>71</v>
      </c>
      <c r="C14">
        <v>26.35</v>
      </c>
      <c r="D14" s="38">
        <f>AVERAGE(C14:C15)</f>
        <v>26.32</v>
      </c>
      <c r="E14" s="3">
        <f>D14-C14</f>
        <v>-3.0000000000001137E-2</v>
      </c>
      <c r="F14" s="4">
        <f t="shared" si="0"/>
        <v>0.97942029758692617</v>
      </c>
      <c r="G14" s="4">
        <f t="shared" ref="G14:G19" si="1">GEOMEAN(F2,F8)</f>
        <v>1.0034717485095033</v>
      </c>
      <c r="H14" s="3">
        <f t="shared" ref="H14:H19" si="2">F14/G14</f>
        <v>0.97603176077622344</v>
      </c>
      <c r="I14" s="3">
        <f t="shared" ref="I14:I19" si="3">ABS(LOG(H14,2))</f>
        <v>3.5000000000001759E-2</v>
      </c>
      <c r="J14" s="40">
        <f>GEOMEAN(H14,H15,H16)</f>
        <v>1.1593637908755889</v>
      </c>
      <c r="K14" s="40">
        <f>AVERAGE(I14:I16)</f>
        <v>0.2566666666666671</v>
      </c>
      <c r="L14" s="40">
        <f>STDEV(I14:I16)</f>
        <v>0.38827610450983596</v>
      </c>
      <c r="M14" s="40">
        <f>L14/SQRT(3)</f>
        <v>0.22417131345865307</v>
      </c>
    </row>
    <row r="15" spans="1:13" x14ac:dyDescent="0.2">
      <c r="A15" s="5" t="s">
        <v>125</v>
      </c>
      <c r="B15" s="5" t="s">
        <v>72</v>
      </c>
      <c r="C15">
        <v>26.29</v>
      </c>
      <c r="D15" s="38"/>
      <c r="E15" s="7">
        <f>D14-C15</f>
        <v>3.0000000000001137E-2</v>
      </c>
      <c r="F15" s="8">
        <f t="shared" si="0"/>
        <v>1.021012125707194</v>
      </c>
      <c r="G15" s="8">
        <f t="shared" si="1"/>
        <v>1.0424657608411219</v>
      </c>
      <c r="H15" s="7">
        <f>F15/G15</f>
        <v>0.97942029758692717</v>
      </c>
      <c r="I15" s="7">
        <f t="shared" si="3"/>
        <v>2.9999999999999562E-2</v>
      </c>
      <c r="J15" s="40"/>
      <c r="K15" s="40"/>
      <c r="L15" s="40"/>
      <c r="M15" s="40"/>
    </row>
    <row r="16" spans="1:13" x14ac:dyDescent="0.2">
      <c r="A16" s="6" t="s">
        <v>125</v>
      </c>
      <c r="B16" s="6" t="s">
        <v>73</v>
      </c>
      <c r="C16">
        <v>25.68</v>
      </c>
      <c r="D16" s="38"/>
      <c r="E16" s="9">
        <f>D14-C16</f>
        <v>0.64000000000000057</v>
      </c>
      <c r="F16" s="10">
        <f t="shared" si="0"/>
        <v>1.5583291593210002</v>
      </c>
      <c r="G16" s="10">
        <f t="shared" si="1"/>
        <v>0.95594531759374246</v>
      </c>
      <c r="H16" s="9">
        <f t="shared" si="2"/>
        <v>1.6301446648052507</v>
      </c>
      <c r="I16" s="9">
        <f t="shared" si="3"/>
        <v>0.70499999999999996</v>
      </c>
      <c r="J16" s="40"/>
      <c r="K16" s="40"/>
      <c r="L16" s="40"/>
      <c r="M16" s="40"/>
    </row>
    <row r="17" spans="1:13" x14ac:dyDescent="0.2">
      <c r="A17" t="s">
        <v>125</v>
      </c>
      <c r="B17" t="s">
        <v>74</v>
      </c>
      <c r="C17">
        <v>24.22</v>
      </c>
      <c r="D17" s="38"/>
      <c r="E17" s="3">
        <f>D14-C17</f>
        <v>2.1000000000000014</v>
      </c>
      <c r="F17" s="4">
        <f t="shared" si="0"/>
        <v>4.2870938501451761</v>
      </c>
      <c r="G17" s="4">
        <f t="shared" si="1"/>
        <v>1.6993699982773034</v>
      </c>
      <c r="H17" s="3">
        <f t="shared" si="2"/>
        <v>2.5227548176624968</v>
      </c>
      <c r="I17" s="3">
        <f t="shared" si="3"/>
        <v>1.3349999999999986</v>
      </c>
      <c r="J17" s="40">
        <f>GEOMEAN(H17,H18,H19)</f>
        <v>2.4311967757379302</v>
      </c>
      <c r="K17" s="40">
        <f>AVERAGE(H17:H19)</f>
        <v>2.4328066707209666</v>
      </c>
      <c r="L17" s="40">
        <f>STDEV(I17:I19)</f>
        <v>6.4485140407176844E-2</v>
      </c>
      <c r="M17" s="40">
        <f>L17/SQRT(3)</f>
        <v>3.7230513172814367E-2</v>
      </c>
    </row>
    <row r="18" spans="1:13" x14ac:dyDescent="0.2">
      <c r="A18" s="5" t="s">
        <v>125</v>
      </c>
      <c r="B18" s="5" t="s">
        <v>75</v>
      </c>
      <c r="C18">
        <v>24.23</v>
      </c>
      <c r="D18" s="38"/>
      <c r="E18" s="7">
        <f>D14-C18</f>
        <v>2.09</v>
      </c>
      <c r="F18" s="8">
        <f>2^E18</f>
        <v>4.2574807298134392</v>
      </c>
      <c r="G18" s="8">
        <f t="shared" si="1"/>
        <v>1.8403753012497512</v>
      </c>
      <c r="H18" s="7">
        <f t="shared" si="2"/>
        <v>2.3133763678105734</v>
      </c>
      <c r="I18" s="7">
        <f t="shared" si="3"/>
        <v>1.2099999999999991</v>
      </c>
      <c r="J18" s="40"/>
      <c r="K18" s="40"/>
      <c r="L18" s="40"/>
      <c r="M18" s="40"/>
    </row>
    <row r="19" spans="1:13" ht="17" thickBot="1" x14ac:dyDescent="0.25">
      <c r="A19" s="11" t="s">
        <v>125</v>
      </c>
      <c r="B19" s="11" t="s">
        <v>76</v>
      </c>
      <c r="C19" s="14">
        <v>24.04</v>
      </c>
      <c r="D19" s="39"/>
      <c r="E19" s="12">
        <f>D14-C19</f>
        <v>2.2800000000000011</v>
      </c>
      <c r="F19" s="13">
        <f t="shared" si="0"/>
        <v>4.8567795375801914</v>
      </c>
      <c r="G19" s="13">
        <f t="shared" si="1"/>
        <v>1.9724654089867213</v>
      </c>
      <c r="H19" s="12">
        <f t="shared" si="2"/>
        <v>2.4622888266898308</v>
      </c>
      <c r="I19" s="12">
        <f t="shared" si="3"/>
        <v>1.2999999999999992</v>
      </c>
      <c r="J19" s="41"/>
      <c r="K19" s="41"/>
      <c r="L19" s="41"/>
      <c r="M19" s="41"/>
    </row>
    <row r="20" spans="1:13" x14ac:dyDescent="0.2">
      <c r="A20" t="s">
        <v>11</v>
      </c>
      <c r="B20" t="s">
        <v>77</v>
      </c>
      <c r="C20">
        <v>22.75</v>
      </c>
      <c r="D20" s="38">
        <f>AVERAGE(C20:C22)</f>
        <v>22.723333333333333</v>
      </c>
      <c r="E20" s="3">
        <f>D20-C20</f>
        <v>-2.6666666666667282E-2</v>
      </c>
      <c r="F20" s="4">
        <f>2^E20</f>
        <v>0.981685855246754</v>
      </c>
    </row>
    <row r="21" spans="1:13" x14ac:dyDescent="0.2">
      <c r="A21" s="5" t="s">
        <v>11</v>
      </c>
      <c r="B21" s="5" t="s">
        <v>78</v>
      </c>
      <c r="C21">
        <v>22.7</v>
      </c>
      <c r="D21" s="38"/>
      <c r="E21" s="7">
        <f>D20-C21</f>
        <v>2.3333333333333428E-2</v>
      </c>
      <c r="F21" s="8">
        <f t="shared" ref="F21:F35" si="4">2^E21</f>
        <v>1.016304932168189</v>
      </c>
    </row>
    <row r="22" spans="1:13" x14ac:dyDescent="0.2">
      <c r="A22" s="6" t="s">
        <v>11</v>
      </c>
      <c r="B22" s="6" t="s">
        <v>79</v>
      </c>
      <c r="C22">
        <v>22.72</v>
      </c>
      <c r="D22" s="38"/>
      <c r="E22" s="9">
        <f>D20-C22</f>
        <v>3.3333333333338544E-3</v>
      </c>
      <c r="F22" s="10">
        <f t="shared" si="4"/>
        <v>1.0023131618421732</v>
      </c>
    </row>
    <row r="23" spans="1:13" x14ac:dyDescent="0.2">
      <c r="A23" t="s">
        <v>11</v>
      </c>
      <c r="B23" t="s">
        <v>80</v>
      </c>
      <c r="C23">
        <v>22.37</v>
      </c>
      <c r="D23" s="38"/>
      <c r="E23" s="3">
        <f>D20-C23</f>
        <v>0.35333333333333172</v>
      </c>
      <c r="F23" s="4">
        <f t="shared" si="4"/>
        <v>1.2775088923279114</v>
      </c>
    </row>
    <row r="24" spans="1:13" x14ac:dyDescent="0.2">
      <c r="A24" s="5" t="s">
        <v>11</v>
      </c>
      <c r="B24" s="5" t="s">
        <v>81</v>
      </c>
      <c r="C24">
        <v>22.5</v>
      </c>
      <c r="D24" s="38"/>
      <c r="E24" s="7">
        <f>D20-C24</f>
        <v>0.22333333333333272</v>
      </c>
      <c r="F24" s="8">
        <f t="shared" si="4"/>
        <v>1.1674278037569712</v>
      </c>
    </row>
    <row r="25" spans="1:13" x14ac:dyDescent="0.2">
      <c r="A25" s="6" t="s">
        <v>11</v>
      </c>
      <c r="B25" s="6" t="s">
        <v>82</v>
      </c>
      <c r="C25">
        <v>22.32</v>
      </c>
      <c r="D25" s="38"/>
      <c r="E25" s="9">
        <f>D20-C25</f>
        <v>0.40333333333333243</v>
      </c>
      <c r="F25" s="10">
        <f t="shared" si="4"/>
        <v>1.3225601461225385</v>
      </c>
    </row>
    <row r="26" spans="1:13" x14ac:dyDescent="0.2">
      <c r="A26" t="s">
        <v>12</v>
      </c>
      <c r="B26" t="s">
        <v>77</v>
      </c>
      <c r="C26">
        <v>24.7</v>
      </c>
      <c r="D26" s="38">
        <f>AVERAGE(C26:C28)</f>
        <v>24.849999999999998</v>
      </c>
      <c r="E26" s="3">
        <f>D26-C26</f>
        <v>0.14999999999999858</v>
      </c>
      <c r="F26" s="4">
        <f t="shared" si="4"/>
        <v>1.109569472067844</v>
      </c>
    </row>
    <row r="27" spans="1:13" x14ac:dyDescent="0.2">
      <c r="A27" s="5" t="s">
        <v>12</v>
      </c>
      <c r="B27" s="5" t="s">
        <v>78</v>
      </c>
      <c r="C27">
        <v>24.66</v>
      </c>
      <c r="D27" s="38"/>
      <c r="E27" s="7">
        <f>D26-C27</f>
        <v>0.18999999999999773</v>
      </c>
      <c r="F27" s="8">
        <f t="shared" si="4"/>
        <v>1.1407637158684218</v>
      </c>
    </row>
    <row r="28" spans="1:13" x14ac:dyDescent="0.2">
      <c r="A28" s="6" t="s">
        <v>12</v>
      </c>
      <c r="B28" s="6" t="s">
        <v>79</v>
      </c>
      <c r="C28">
        <v>25.19</v>
      </c>
      <c r="D28" s="38"/>
      <c r="E28" s="9">
        <f>D26-C28</f>
        <v>-0.34000000000000341</v>
      </c>
      <c r="F28" s="10">
        <f t="shared" si="4"/>
        <v>0.79004131186337534</v>
      </c>
    </row>
    <row r="29" spans="1:13" x14ac:dyDescent="0.2">
      <c r="A29" t="s">
        <v>12</v>
      </c>
      <c r="B29" t="s">
        <v>80</v>
      </c>
      <c r="C29">
        <v>23.22</v>
      </c>
      <c r="D29" s="38"/>
      <c r="E29" s="3">
        <f>D26-C29</f>
        <v>1.629999999999999</v>
      </c>
      <c r="F29" s="4">
        <f t="shared" si="4"/>
        <v>3.095129987084777</v>
      </c>
    </row>
    <row r="30" spans="1:13" x14ac:dyDescent="0.2">
      <c r="A30" s="5" t="s">
        <v>12</v>
      </c>
      <c r="B30" s="5" t="s">
        <v>81</v>
      </c>
      <c r="C30">
        <v>22.67</v>
      </c>
      <c r="D30" s="38"/>
      <c r="E30" s="7">
        <f>D26-C30</f>
        <v>2.1799999999999962</v>
      </c>
      <c r="F30" s="8">
        <f t="shared" si="4"/>
        <v>4.5315355411831817</v>
      </c>
    </row>
    <row r="31" spans="1:13" x14ac:dyDescent="0.2">
      <c r="A31" s="6" t="s">
        <v>12</v>
      </c>
      <c r="B31" s="6" t="s">
        <v>82</v>
      </c>
      <c r="C31">
        <v>23.82</v>
      </c>
      <c r="D31" s="38"/>
      <c r="E31" s="9">
        <f>D26-C31</f>
        <v>1.0299999999999976</v>
      </c>
      <c r="F31" s="10">
        <f t="shared" si="4"/>
        <v>2.0420242514143832</v>
      </c>
    </row>
    <row r="32" spans="1:13" x14ac:dyDescent="0.2">
      <c r="A32" t="s">
        <v>125</v>
      </c>
      <c r="B32" t="s">
        <v>77</v>
      </c>
      <c r="C32">
        <v>25.5</v>
      </c>
      <c r="D32" s="38">
        <f>AVERAGE(C32:C33)</f>
        <v>25.53</v>
      </c>
      <c r="E32" s="3">
        <f>D32-C32</f>
        <v>3.0000000000001137E-2</v>
      </c>
      <c r="F32" s="4">
        <f t="shared" si="4"/>
        <v>1.021012125707194</v>
      </c>
      <c r="G32" s="4">
        <f t="shared" ref="G32:G37" si="5">GEOMEAN(F20,F26)</f>
        <v>1.0436707604137478</v>
      </c>
      <c r="H32" s="3">
        <f t="shared" ref="H32" si="6">F32/G32</f>
        <v>0.97828948020200246</v>
      </c>
      <c r="I32" s="3">
        <f t="shared" ref="I32:I37" si="7">ABS(LOG(H32,2))</f>
        <v>3.166666666666447E-2</v>
      </c>
      <c r="J32" s="40">
        <f>GEOMEAN(H32,H33,H34)</f>
        <v>0.90961839399828293</v>
      </c>
      <c r="K32" s="40">
        <f>AVERAGE(I32:I34)</f>
        <v>0.13666666666666435</v>
      </c>
      <c r="L32" s="40">
        <f>STDEV(I32:I34)</f>
        <v>0.10500000000000051</v>
      </c>
      <c r="M32" s="40">
        <f>L32/SQRT(3)</f>
        <v>6.0621778264911004E-2</v>
      </c>
    </row>
    <row r="33" spans="1:13" x14ac:dyDescent="0.2">
      <c r="A33" s="5" t="s">
        <v>125</v>
      </c>
      <c r="B33" s="5" t="s">
        <v>78</v>
      </c>
      <c r="C33">
        <v>25.56</v>
      </c>
      <c r="D33" s="38"/>
      <c r="E33" s="7">
        <f>D32-C33</f>
        <v>-2.9999999999997584E-2</v>
      </c>
      <c r="F33" s="8">
        <f t="shared" si="4"/>
        <v>0.9794202975869285</v>
      </c>
      <c r="G33" s="8">
        <f t="shared" si="5"/>
        <v>1.0767375682475222</v>
      </c>
      <c r="H33" s="7">
        <f>F33/G33</f>
        <v>0.9096183939982837</v>
      </c>
      <c r="I33" s="7">
        <f t="shared" si="7"/>
        <v>0.13666666666666308</v>
      </c>
      <c r="J33" s="40"/>
      <c r="K33" s="40"/>
      <c r="L33" s="40"/>
      <c r="M33" s="40"/>
    </row>
    <row r="34" spans="1:13" x14ac:dyDescent="0.2">
      <c r="A34" s="6" t="s">
        <v>125</v>
      </c>
      <c r="B34" s="6" t="s">
        <v>79</v>
      </c>
      <c r="C34">
        <v>25.94</v>
      </c>
      <c r="D34" s="38"/>
      <c r="E34" s="9">
        <f>D32-C34</f>
        <v>-0.41000000000000014</v>
      </c>
      <c r="F34" s="10">
        <f t="shared" si="4"/>
        <v>0.75262337370553356</v>
      </c>
      <c r="G34" s="10">
        <f t="shared" si="5"/>
        <v>0.88987010584675685</v>
      </c>
      <c r="H34" s="9">
        <f t="shared" ref="H34:H37" si="8">F34/G34</f>
        <v>0.84576767863144919</v>
      </c>
      <c r="I34" s="9">
        <f t="shared" si="7"/>
        <v>0.24166666666666553</v>
      </c>
      <c r="J34" s="40"/>
      <c r="K34" s="40"/>
      <c r="L34" s="40"/>
      <c r="M34" s="40"/>
    </row>
    <row r="35" spans="1:13" x14ac:dyDescent="0.2">
      <c r="A35" t="s">
        <v>125</v>
      </c>
      <c r="B35" t="s">
        <v>80</v>
      </c>
      <c r="C35">
        <v>23.14</v>
      </c>
      <c r="D35" s="38"/>
      <c r="E35" s="3">
        <f>D32-C35</f>
        <v>2.3900000000000006</v>
      </c>
      <c r="F35" s="4">
        <f t="shared" si="4"/>
        <v>5.2415736154334551</v>
      </c>
      <c r="G35" s="4">
        <f t="shared" si="5"/>
        <v>1.9884808476350926</v>
      </c>
      <c r="H35" s="3">
        <f t="shared" si="8"/>
        <v>2.6359688712452409</v>
      </c>
      <c r="I35" s="3">
        <f t="shared" si="7"/>
        <v>1.3983333333333354</v>
      </c>
      <c r="J35" s="40">
        <f>GEOMEAN(H35,H36,H37)</f>
        <v>2.6390158215457933</v>
      </c>
      <c r="K35" s="40">
        <f>AVERAGE(H35:H37)</f>
        <v>2.6581471626844371</v>
      </c>
      <c r="L35" s="40">
        <f>STDEV(I35:I37)</f>
        <v>0.21250490190424698</v>
      </c>
      <c r="M35" s="40">
        <f>L35/SQRT(3)</f>
        <v>0.12268976231853201</v>
      </c>
    </row>
    <row r="36" spans="1:13" x14ac:dyDescent="0.2">
      <c r="A36" s="5" t="s">
        <v>125</v>
      </c>
      <c r="B36" s="5" t="s">
        <v>81</v>
      </c>
      <c r="C36">
        <v>23.14</v>
      </c>
      <c r="D36" s="38"/>
      <c r="E36" s="7">
        <f>D32-C36</f>
        <v>2.3900000000000006</v>
      </c>
      <c r="F36" s="8">
        <f>2^E36</f>
        <v>5.2415736154334551</v>
      </c>
      <c r="G36" s="8">
        <f t="shared" si="5"/>
        <v>2.3000523003814806</v>
      </c>
      <c r="H36" s="7">
        <f t="shared" si="8"/>
        <v>2.2788932297600804</v>
      </c>
      <c r="I36" s="7">
        <f t="shared" si="7"/>
        <v>1.1883333333333361</v>
      </c>
      <c r="J36" s="40"/>
      <c r="K36" s="40"/>
      <c r="L36" s="40"/>
      <c r="M36" s="40"/>
    </row>
    <row r="37" spans="1:13" ht="17" thickBot="1" x14ac:dyDescent="0.25">
      <c r="A37" s="11" t="s">
        <v>125</v>
      </c>
      <c r="B37" s="11" t="s">
        <v>82</v>
      </c>
      <c r="C37" s="14">
        <v>23.2</v>
      </c>
      <c r="D37" s="39"/>
      <c r="E37" s="12">
        <f>D32-C37</f>
        <v>2.3300000000000018</v>
      </c>
      <c r="F37" s="13">
        <f t="shared" ref="F37" si="9">2^E37</f>
        <v>5.0280534980873197</v>
      </c>
      <c r="G37" s="13">
        <f t="shared" si="5"/>
        <v>1.6433806291715787</v>
      </c>
      <c r="H37" s="12">
        <f t="shared" si="8"/>
        <v>3.0595793870479904</v>
      </c>
      <c r="I37" s="12">
        <f t="shared" si="7"/>
        <v>1.6133333333333368</v>
      </c>
      <c r="J37" s="41"/>
      <c r="K37" s="41"/>
      <c r="L37" s="41"/>
      <c r="M37" s="41"/>
    </row>
    <row r="38" spans="1:13" x14ac:dyDescent="0.2">
      <c r="A38" t="s">
        <v>11</v>
      </c>
      <c r="B38" t="s">
        <v>83</v>
      </c>
      <c r="C38">
        <v>21.98</v>
      </c>
      <c r="D38" s="38">
        <f>AVERAGE(C38:C40)</f>
        <v>22.320000000000004</v>
      </c>
      <c r="E38" s="3">
        <f>D38-C38</f>
        <v>0.34000000000000341</v>
      </c>
      <c r="F38" s="4">
        <f>2^E38</f>
        <v>1.2657565939702828</v>
      </c>
    </row>
    <row r="39" spans="1:13" x14ac:dyDescent="0.2">
      <c r="A39" s="5" t="s">
        <v>11</v>
      </c>
      <c r="B39" s="5" t="s">
        <v>84</v>
      </c>
      <c r="C39">
        <v>22.41</v>
      </c>
      <c r="D39" s="38"/>
      <c r="E39" s="7">
        <f>D38-C39</f>
        <v>-8.9999999999996305E-2</v>
      </c>
      <c r="F39" s="8">
        <f t="shared" ref="F39:F53" si="10">2^E39</f>
        <v>0.93952274921401424</v>
      </c>
    </row>
    <row r="40" spans="1:13" x14ac:dyDescent="0.2">
      <c r="A40" s="6" t="s">
        <v>11</v>
      </c>
      <c r="B40" s="6" t="s">
        <v>85</v>
      </c>
      <c r="C40">
        <v>22.57</v>
      </c>
      <c r="D40" s="38"/>
      <c r="E40" s="9">
        <f>D38-C40</f>
        <v>-0.24999999999999645</v>
      </c>
      <c r="F40" s="10">
        <f t="shared" si="10"/>
        <v>0.84089641525371661</v>
      </c>
    </row>
    <row r="41" spans="1:13" x14ac:dyDescent="0.2">
      <c r="A41" t="s">
        <v>11</v>
      </c>
      <c r="B41" t="s">
        <v>86</v>
      </c>
      <c r="C41">
        <v>21.89</v>
      </c>
      <c r="D41" s="38"/>
      <c r="E41" s="3">
        <f>D38-C41</f>
        <v>0.43000000000000327</v>
      </c>
      <c r="F41" s="4">
        <f t="shared" si="10"/>
        <v>1.3472335768656933</v>
      </c>
    </row>
    <row r="42" spans="1:13" x14ac:dyDescent="0.2">
      <c r="A42" s="5" t="s">
        <v>11</v>
      </c>
      <c r="B42" s="5" t="s">
        <v>87</v>
      </c>
      <c r="C42">
        <v>22.33</v>
      </c>
      <c r="D42" s="38"/>
      <c r="E42" s="7">
        <f>D38-C42</f>
        <v>-9.9999999999944578E-3</v>
      </c>
      <c r="F42" s="8">
        <f t="shared" si="10"/>
        <v>0.99309249543703981</v>
      </c>
    </row>
    <row r="43" spans="1:13" x14ac:dyDescent="0.2">
      <c r="A43" s="6" t="s">
        <v>11</v>
      </c>
      <c r="B43" s="6" t="s">
        <v>88</v>
      </c>
      <c r="C43">
        <v>22.53</v>
      </c>
      <c r="D43" s="38"/>
      <c r="E43" s="9">
        <f>D38-C43</f>
        <v>-0.2099999999999973</v>
      </c>
      <c r="F43" s="10">
        <f t="shared" si="10"/>
        <v>0.86453723130786686</v>
      </c>
    </row>
    <row r="44" spans="1:13" x14ac:dyDescent="0.2">
      <c r="A44" t="s">
        <v>12</v>
      </c>
      <c r="B44" t="s">
        <v>83</v>
      </c>
      <c r="C44">
        <v>24.25</v>
      </c>
      <c r="D44" s="38">
        <f>AVERAGE(C44:C46)</f>
        <v>24.426666666666666</v>
      </c>
      <c r="E44" s="3">
        <f>D44-C44</f>
        <v>0.17666666666666586</v>
      </c>
      <c r="F44" s="4">
        <f t="shared" si="10"/>
        <v>1.1302693892731552</v>
      </c>
    </row>
    <row r="45" spans="1:13" x14ac:dyDescent="0.2">
      <c r="A45" s="5" t="s">
        <v>12</v>
      </c>
      <c r="B45" s="5" t="s">
        <v>84</v>
      </c>
      <c r="C45">
        <v>24.27</v>
      </c>
      <c r="D45" s="38"/>
      <c r="E45" s="7">
        <f>D44-C45</f>
        <v>0.15666666666666629</v>
      </c>
      <c r="F45" s="8">
        <f t="shared" si="10"/>
        <v>1.1147086365889216</v>
      </c>
    </row>
    <row r="46" spans="1:13" x14ac:dyDescent="0.2">
      <c r="A46" s="6" t="s">
        <v>12</v>
      </c>
      <c r="B46" s="6" t="s">
        <v>85</v>
      </c>
      <c r="C46">
        <v>24.76</v>
      </c>
      <c r="D46" s="38"/>
      <c r="E46" s="9">
        <f>D44-C46</f>
        <v>-0.3333333333333357</v>
      </c>
      <c r="F46" s="10">
        <f t="shared" si="10"/>
        <v>0.79370052598409846</v>
      </c>
    </row>
    <row r="47" spans="1:13" x14ac:dyDescent="0.2">
      <c r="A47" t="s">
        <v>12</v>
      </c>
      <c r="B47" t="s">
        <v>86</v>
      </c>
      <c r="C47">
        <v>23.27</v>
      </c>
      <c r="D47" s="38"/>
      <c r="E47" s="3">
        <f>D44-C47</f>
        <v>1.1566666666666663</v>
      </c>
      <c r="F47" s="4">
        <f t="shared" si="10"/>
        <v>2.2294172731778432</v>
      </c>
    </row>
    <row r="48" spans="1:13" x14ac:dyDescent="0.2">
      <c r="A48" s="5" t="s">
        <v>12</v>
      </c>
      <c r="B48" s="5" t="s">
        <v>87</v>
      </c>
      <c r="C48">
        <v>23.37</v>
      </c>
      <c r="D48" s="38"/>
      <c r="E48" s="7">
        <f>D44-C48</f>
        <v>1.0566666666666649</v>
      </c>
      <c r="F48" s="8">
        <f t="shared" si="10"/>
        <v>2.0801198677769528</v>
      </c>
    </row>
    <row r="49" spans="1:13" x14ac:dyDescent="0.2">
      <c r="A49" s="6" t="s">
        <v>12</v>
      </c>
      <c r="B49" s="6" t="s">
        <v>88</v>
      </c>
      <c r="C49">
        <v>23.3</v>
      </c>
      <c r="D49" s="38"/>
      <c r="E49" s="9">
        <f>D44-C49</f>
        <v>1.1266666666666652</v>
      </c>
      <c r="F49" s="10">
        <f t="shared" si="10"/>
        <v>2.1835365291412767</v>
      </c>
    </row>
    <row r="50" spans="1:13" x14ac:dyDescent="0.2">
      <c r="A50" t="s">
        <v>125</v>
      </c>
      <c r="B50" t="s">
        <v>83</v>
      </c>
      <c r="C50">
        <v>25.47</v>
      </c>
      <c r="D50" s="38">
        <f>AVERAGE(C50:C51)</f>
        <v>25.509999999999998</v>
      </c>
      <c r="E50" s="3">
        <f>D50-C50</f>
        <v>3.9999999999999147E-2</v>
      </c>
      <c r="F50" s="4">
        <f t="shared" si="10"/>
        <v>1.0281138266560659</v>
      </c>
      <c r="G50" s="4">
        <f t="shared" ref="G50:G55" si="11">GEOMEAN(F38,F44)</f>
        <v>1.1960961217374049</v>
      </c>
      <c r="H50" s="3">
        <f t="shared" ref="H50" si="12">F50/G50</f>
        <v>0.85955786326157957</v>
      </c>
      <c r="I50" s="3">
        <f t="shared" ref="I50:I55" si="13">ABS(LOG(H50,2))</f>
        <v>0.21833333333333549</v>
      </c>
      <c r="J50" s="40">
        <f>GEOMEAN(H50,H51,H52)</f>
        <v>1.0304920203292958</v>
      </c>
      <c r="K50" s="40">
        <f>AVERAGE(I50:I52)</f>
        <v>0.23777777777777945</v>
      </c>
      <c r="L50" s="40">
        <f>STDEV(I50:I52)</f>
        <v>0.17497883469891876</v>
      </c>
      <c r="M50" s="40">
        <f>L50/SQRT(3)</f>
        <v>0.10102407731590778</v>
      </c>
    </row>
    <row r="51" spans="1:13" x14ac:dyDescent="0.2">
      <c r="A51" s="5" t="s">
        <v>125</v>
      </c>
      <c r="B51" s="5" t="s">
        <v>84</v>
      </c>
      <c r="C51">
        <v>25.55</v>
      </c>
      <c r="D51" s="38"/>
      <c r="E51" s="7">
        <f>D50-C51</f>
        <v>-4.00000000000027E-2</v>
      </c>
      <c r="F51" s="8">
        <f t="shared" si="10"/>
        <v>0.97265494741228364</v>
      </c>
      <c r="G51" s="8">
        <f t="shared" si="11"/>
        <v>1.0233738919967761</v>
      </c>
      <c r="H51" s="7">
        <f>F51/G51</f>
        <v>0.95043947771079917</v>
      </c>
      <c r="I51" s="7">
        <f t="shared" si="13"/>
        <v>7.3333333333337733E-2</v>
      </c>
      <c r="J51" s="40"/>
      <c r="K51" s="40"/>
      <c r="L51" s="40"/>
      <c r="M51" s="40"/>
    </row>
    <row r="52" spans="1:13" x14ac:dyDescent="0.2">
      <c r="A52" s="6" t="s">
        <v>125</v>
      </c>
      <c r="B52" s="6" t="s">
        <v>85</v>
      </c>
      <c r="C52">
        <v>25.38</v>
      </c>
      <c r="D52" s="38"/>
      <c r="E52" s="9">
        <f>D50-C52</f>
        <v>0.12999999999999901</v>
      </c>
      <c r="F52" s="10">
        <f t="shared" si="10"/>
        <v>1.0942937012607388</v>
      </c>
      <c r="G52" s="10">
        <f t="shared" si="11"/>
        <v>0.81695772662055022</v>
      </c>
      <c r="H52" s="9">
        <f t="shared" ref="H52:H55" si="14">F52/G52</f>
        <v>1.3394740824441727</v>
      </c>
      <c r="I52" s="9">
        <f t="shared" si="13"/>
        <v>0.42166666666666514</v>
      </c>
      <c r="J52" s="40"/>
      <c r="K52" s="40"/>
      <c r="L52" s="40"/>
      <c r="M52" s="40"/>
    </row>
    <row r="53" spans="1:13" x14ac:dyDescent="0.2">
      <c r="A53" t="s">
        <v>125</v>
      </c>
      <c r="B53" t="s">
        <v>86</v>
      </c>
      <c r="C53">
        <v>23.89</v>
      </c>
      <c r="D53" s="38"/>
      <c r="E53" s="3">
        <f>D50-C53</f>
        <v>1.6199999999999974</v>
      </c>
      <c r="F53" s="4">
        <f t="shared" si="10"/>
        <v>3.0737503625760194</v>
      </c>
      <c r="G53" s="4">
        <f t="shared" si="11"/>
        <v>1.7330740916849303</v>
      </c>
      <c r="H53" s="3">
        <f t="shared" si="14"/>
        <v>1.7735827783263762</v>
      </c>
      <c r="I53" s="3">
        <f t="shared" si="13"/>
        <v>0.826666666666663</v>
      </c>
      <c r="J53" s="40">
        <f>GEOMEAN(H53,H54,H55)</f>
        <v>2.425586002751452</v>
      </c>
      <c r="K53" s="40">
        <f>AVERAGE(H53:H55)</f>
        <v>2.4826096567874725</v>
      </c>
      <c r="L53" s="40">
        <f>STDEV(I53:I55)</f>
        <v>0.39212030466852094</v>
      </c>
      <c r="M53" s="40">
        <f>L53/SQRT(3)</f>
        <v>0.22639076345508866</v>
      </c>
    </row>
    <row r="54" spans="1:13" x14ac:dyDescent="0.2">
      <c r="A54" s="5" t="s">
        <v>125</v>
      </c>
      <c r="B54" s="5" t="s">
        <v>87</v>
      </c>
      <c r="C54">
        <v>23.51</v>
      </c>
      <c r="D54" s="38"/>
      <c r="E54" s="7">
        <f>D50-C54</f>
        <v>1.9999999999999964</v>
      </c>
      <c r="F54" s="8">
        <f>2^E54</f>
        <v>3.9999999999999902</v>
      </c>
      <c r="G54" s="8">
        <f t="shared" si="11"/>
        <v>1.4372722185789231</v>
      </c>
      <c r="H54" s="7">
        <f t="shared" si="14"/>
        <v>2.7830496883568223</v>
      </c>
      <c r="I54" s="7">
        <f t="shared" si="13"/>
        <v>1.4766666666666612</v>
      </c>
      <c r="J54" s="40"/>
      <c r="K54" s="40"/>
      <c r="L54" s="40"/>
      <c r="M54" s="40"/>
    </row>
    <row r="55" spans="1:13" ht="17" thickBot="1" x14ac:dyDescent="0.25">
      <c r="A55" s="11" t="s">
        <v>125</v>
      </c>
      <c r="B55" s="11" t="s">
        <v>88</v>
      </c>
      <c r="C55" s="14">
        <v>23.52</v>
      </c>
      <c r="D55" s="39"/>
      <c r="E55" s="12">
        <f>D50-C55</f>
        <v>1.9899999999999984</v>
      </c>
      <c r="F55" s="13">
        <f t="shared" ref="F55" si="15">2^E55</f>
        <v>3.9723699817481388</v>
      </c>
      <c r="G55" s="13">
        <f t="shared" si="11"/>
        <v>1.3739536474580896</v>
      </c>
      <c r="H55" s="12">
        <f t="shared" si="14"/>
        <v>2.8911965036792191</v>
      </c>
      <c r="I55" s="12">
        <f t="shared" si="13"/>
        <v>1.5316666666666643</v>
      </c>
      <c r="J55" s="41"/>
      <c r="K55" s="41"/>
      <c r="L55" s="41"/>
      <c r="M55" s="41"/>
    </row>
  </sheetData>
  <mergeCells count="33">
    <mergeCell ref="D20:D25"/>
    <mergeCell ref="D2:D7"/>
    <mergeCell ref="D8:D13"/>
    <mergeCell ref="D14:D19"/>
    <mergeCell ref="J14:J16"/>
    <mergeCell ref="M14:M16"/>
    <mergeCell ref="J17:J19"/>
    <mergeCell ref="K17:K19"/>
    <mergeCell ref="L17:L19"/>
    <mergeCell ref="M17:M19"/>
    <mergeCell ref="K14:K16"/>
    <mergeCell ref="L14:L16"/>
    <mergeCell ref="M32:M34"/>
    <mergeCell ref="J35:J37"/>
    <mergeCell ref="K35:K37"/>
    <mergeCell ref="L35:L37"/>
    <mergeCell ref="M35:M37"/>
    <mergeCell ref="D26:D31"/>
    <mergeCell ref="D32:D37"/>
    <mergeCell ref="J32:J34"/>
    <mergeCell ref="K32:K34"/>
    <mergeCell ref="L32:L34"/>
    <mergeCell ref="D38:D43"/>
    <mergeCell ref="D44:D49"/>
    <mergeCell ref="D50:D55"/>
    <mergeCell ref="J50:J52"/>
    <mergeCell ref="K50:K52"/>
    <mergeCell ref="M50:M52"/>
    <mergeCell ref="J53:J55"/>
    <mergeCell ref="K53:K55"/>
    <mergeCell ref="L53:L55"/>
    <mergeCell ref="M53:M55"/>
    <mergeCell ref="L50:L52"/>
  </mergeCells>
  <pageMargins left="0.7" right="0.7" top="0.75" bottom="0.75" header="0.3" footer="0.3"/>
  <pageSetup scale="54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OreR_GstE3_males</vt:lpstr>
      <vt:lpstr>OreR_GstD7_males</vt:lpstr>
      <vt:lpstr>OreR_Fad2_males</vt:lpstr>
      <vt:lpstr>OreR_mag_males</vt:lpstr>
      <vt:lpstr>OreR_GstE3_females</vt:lpstr>
      <vt:lpstr>OreR_GstD7_females</vt:lpstr>
      <vt:lpstr>OreR_Fad2_females</vt:lpstr>
      <vt:lpstr>OreR_mag_females</vt:lpstr>
      <vt:lpstr>VK_GstE3_males</vt:lpstr>
      <vt:lpstr>VK_GstD7_males</vt:lpstr>
      <vt:lpstr>VK_Fad2_males</vt:lpstr>
      <vt:lpstr>VK_mag_males</vt:lpstr>
      <vt:lpstr>VK_GstE3_females</vt:lpstr>
      <vt:lpstr>VK_GstD7_females</vt:lpstr>
      <vt:lpstr>VK_Fad2_females</vt:lpstr>
      <vt:lpstr>VK_mag_females</vt:lpstr>
      <vt:lpstr>AGES_GstE3_males</vt:lpstr>
      <vt:lpstr>AGES_GstD7_males</vt:lpstr>
      <vt:lpstr>AGES_Fad2_males</vt:lpstr>
      <vt:lpstr>AGES_mag_males</vt:lpstr>
      <vt:lpstr>AGES_GstE3_females</vt:lpstr>
      <vt:lpstr>AGES_GstD7_females</vt:lpstr>
      <vt:lpstr>AGES_Fad2_females</vt:lpstr>
      <vt:lpstr>AGES_mag_females</vt:lpstr>
      <vt:lpstr>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Weaver, Lesley Nicole</dc:creator>
  <cp:lastModifiedBy>Weaver, Lesley Nicole</cp:lastModifiedBy>
  <cp:lastPrinted>2023-11-07T15:49:55Z</cp:lastPrinted>
  <dcterms:created xsi:type="dcterms:W3CDTF">2023-08-03T22:26:15Z</dcterms:created>
  <dcterms:modified xsi:type="dcterms:W3CDTF">2023-12-28T18:02:11Z</dcterms:modified>
</cp:coreProperties>
</file>