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252\Desktop\"/>
    </mc:Choice>
  </mc:AlternateContent>
  <xr:revisionPtr revIDLastSave="0" documentId="13_ncr:1_{CD927332-F349-4DE0-83B4-3024ABFC88F4}" xr6:coauthVersionLast="47" xr6:coauthVersionMax="47" xr10:uidLastSave="{00000000-0000-0000-0000-000000000000}"/>
  <bookViews>
    <workbookView xWindow="-96" yWindow="-96" windowWidth="23232" windowHeight="12552" xr2:uid="{EC19E0BC-9E6A-466D-BDEA-E4D98F22A6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<sst xmlns="http://schemas.openxmlformats.org/spreadsheetml/2006/main" count="43" uniqueCount="19">
  <si>
    <t>Untreated</t>
  </si>
  <si>
    <t>days post injection</t>
  </si>
  <si>
    <t>8*</t>
  </si>
  <si>
    <t>15*</t>
  </si>
  <si>
    <t>*days of treatment</t>
  </si>
  <si>
    <t>mouse 1</t>
  </si>
  <si>
    <t>mouse 2</t>
  </si>
  <si>
    <t>mouse 3</t>
  </si>
  <si>
    <t>mouse 4</t>
  </si>
  <si>
    <t>mouse 5</t>
  </si>
  <si>
    <t>sham BMDC+ TA99</t>
  </si>
  <si>
    <r>
      <rPr>
        <b/>
        <sz val="11"/>
        <color theme="1"/>
        <rFont val="Symbol"/>
        <family val="1"/>
        <charset val="2"/>
      </rPr>
      <t>am</t>
    </r>
    <r>
      <rPr>
        <b/>
        <sz val="11"/>
        <color theme="1"/>
        <rFont val="Times New Roman"/>
        <family val="1"/>
      </rPr>
      <t xml:space="preserve"> BMDC</t>
    </r>
  </si>
  <si>
    <r>
      <rPr>
        <b/>
        <sz val="11"/>
        <color theme="1"/>
        <rFont val="Symbol"/>
        <family val="1"/>
        <charset val="2"/>
      </rPr>
      <t>am</t>
    </r>
    <r>
      <rPr>
        <b/>
        <sz val="11"/>
        <color theme="1"/>
        <rFont val="Times New Roman"/>
        <family val="1"/>
      </rPr>
      <t xml:space="preserve"> BMDC + TA99</t>
    </r>
  </si>
  <si>
    <t>untreated</t>
  </si>
  <si>
    <r>
      <t xml:space="preserve">am </t>
    </r>
    <r>
      <rPr>
        <sz val="11"/>
        <color theme="1"/>
        <rFont val="Times New Roman"/>
        <family val="1"/>
      </rPr>
      <t>BMDC + TA99</t>
    </r>
  </si>
  <si>
    <t>%CD3 cells</t>
  </si>
  <si>
    <t>Figure 5 - source data 1: FcgRI can provide a scaffold for incorporating IgM-induced signaling in myeloid cells and endows them with tumor cell-specific killing ability</t>
  </si>
  <si>
    <t>(A)</t>
  </si>
  <si>
    <t>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</si>
</sst>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"/>
    </font>
    <font>
      <b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CCF2-4202-438D-83C0-205814BE4997}">
  <dimension ref="A1:L51"/>
  <sheetViews>
    <sheetView tabSelected="1" topLeftCell="A52" workbookViewId="0">
      <selection activeCell="I71" sqref="I71"/>
    </sheetView>
  </sheetViews>
  <sheetFormatPr defaultRowHeight="14.1"/>
  <cols>
    <col min="1" max="16384" width="8.83984375" style="2"/>
  </cols>
  <sheetData>
    <row r="1" spans="1:12">
      <c r="A1" s="1" t="s">
        <v>16</v>
      </c>
    </row>
    <row r="2" spans="1:12">
      <c r="A2" s="1"/>
    </row>
    <row r="3" spans="1:12">
      <c r="A3" s="1"/>
    </row>
    <row r="4" spans="1:12" s="1" customFormat="1" ht="16.2">
      <c r="A4" s="1" t="s">
        <v>17</v>
      </c>
    </row>
    <row r="6" spans="1:12">
      <c r="A6" s="1" t="s">
        <v>0</v>
      </c>
      <c r="E6" s="1"/>
    </row>
    <row r="7" spans="1:12">
      <c r="B7" s="11" t="s">
        <v>1</v>
      </c>
      <c r="C7" s="11"/>
      <c r="D7" s="11"/>
      <c r="E7" s="11"/>
      <c r="F7" s="11"/>
      <c r="G7" s="11"/>
      <c r="H7" s="11"/>
      <c r="I7" s="11"/>
    </row>
    <row r="8" spans="1:12">
      <c r="B8" s="3">
        <v>0</v>
      </c>
      <c r="C8" s="3">
        <v>4</v>
      </c>
      <c r="D8" s="4" t="s">
        <v>2</v>
      </c>
      <c r="E8" s="3">
        <v>12</v>
      </c>
      <c r="F8" s="4" t="s">
        <v>3</v>
      </c>
      <c r="G8" s="3">
        <v>19</v>
      </c>
      <c r="H8" s="3">
        <v>22</v>
      </c>
      <c r="I8" s="3">
        <v>26</v>
      </c>
      <c r="L8" s="2" t="s">
        <v>4</v>
      </c>
    </row>
    <row r="9" spans="1:12">
      <c r="A9" s="5" t="s">
        <v>5</v>
      </c>
      <c r="B9" s="6">
        <f>2*2</f>
        <v>4</v>
      </c>
      <c r="C9" s="6">
        <f>2*2</f>
        <v>4</v>
      </c>
      <c r="D9" s="6">
        <f>3.1*3.3</f>
        <v>10.23</v>
      </c>
      <c r="E9" s="6">
        <f>5.7*5.4</f>
        <v>30.780000000000005</v>
      </c>
      <c r="F9" s="6">
        <f>5.6*8.3</f>
        <v>46.480000000000004</v>
      </c>
      <c r="G9" s="6">
        <f>9.5*7</f>
        <v>66.5</v>
      </c>
      <c r="H9" s="6"/>
      <c r="I9" s="6"/>
    </row>
    <row r="10" spans="1:12">
      <c r="A10" s="5" t="s">
        <v>6</v>
      </c>
      <c r="B10" s="6">
        <f t="shared" ref="B10:C29" si="0">2*2</f>
        <v>4</v>
      </c>
      <c r="C10" s="6">
        <f t="shared" si="0"/>
        <v>4</v>
      </c>
      <c r="D10" s="6">
        <f>2.5*5.3</f>
        <v>13.25</v>
      </c>
      <c r="E10" s="6">
        <f>5.8*8</f>
        <v>46.4</v>
      </c>
      <c r="F10" s="6">
        <f>6.8*10.3</f>
        <v>70.040000000000006</v>
      </c>
      <c r="G10" s="6">
        <f>12.2*11.6</f>
        <v>141.51999999999998</v>
      </c>
      <c r="H10" s="6"/>
      <c r="I10" s="6"/>
    </row>
    <row r="11" spans="1:12">
      <c r="A11" s="5" t="s">
        <v>7</v>
      </c>
      <c r="B11" s="6">
        <f t="shared" si="0"/>
        <v>4</v>
      </c>
      <c r="C11" s="6">
        <f t="shared" si="0"/>
        <v>4</v>
      </c>
      <c r="D11" s="6">
        <f>2.8*4.6</f>
        <v>12.879999999999999</v>
      </c>
      <c r="E11" s="6">
        <f>4*7</f>
        <v>28</v>
      </c>
      <c r="F11" s="6">
        <f>7.1*11.9</f>
        <v>84.49</v>
      </c>
      <c r="G11" s="6">
        <f>18.5*17</f>
        <v>314.5</v>
      </c>
      <c r="H11" s="6"/>
      <c r="I11" s="6"/>
    </row>
    <row r="12" spans="1:12">
      <c r="A12" s="5" t="s">
        <v>8</v>
      </c>
      <c r="B12" s="6">
        <f t="shared" si="0"/>
        <v>4</v>
      </c>
      <c r="C12" s="6">
        <f t="shared" si="0"/>
        <v>4</v>
      </c>
      <c r="D12" s="6">
        <f>3*2.5</f>
        <v>7.5</v>
      </c>
      <c r="E12" s="6">
        <f>11.5*7.5</f>
        <v>86.25</v>
      </c>
      <c r="F12" s="6">
        <f>9.3*13.4</f>
        <v>124.62000000000002</v>
      </c>
      <c r="G12" s="6">
        <f>12.8*12</f>
        <v>153.60000000000002</v>
      </c>
      <c r="H12" s="6"/>
      <c r="I12" s="6"/>
    </row>
    <row r="13" spans="1:12">
      <c r="A13" s="5" t="s">
        <v>9</v>
      </c>
      <c r="B13" s="6">
        <f t="shared" si="0"/>
        <v>4</v>
      </c>
      <c r="C13" s="6">
        <f t="shared" si="0"/>
        <v>4</v>
      </c>
      <c r="D13" s="6">
        <f>3*6</f>
        <v>18</v>
      </c>
      <c r="E13" s="6">
        <f>9.2*6.2</f>
        <v>57.04</v>
      </c>
      <c r="F13" s="6">
        <f>8.5*8.9</f>
        <v>75.650000000000006</v>
      </c>
      <c r="G13" s="6">
        <f>7.2*6</f>
        <v>43.2</v>
      </c>
      <c r="H13" s="6"/>
      <c r="I13" s="6"/>
    </row>
    <row r="14" spans="1:12">
      <c r="B14" s="7"/>
    </row>
    <row r="15" spans="1:12">
      <c r="A15" s="1" t="s">
        <v>10</v>
      </c>
    </row>
    <row r="16" spans="1:12">
      <c r="A16" s="1"/>
      <c r="B16" s="11" t="s">
        <v>1</v>
      </c>
      <c r="C16" s="11"/>
      <c r="D16" s="11"/>
      <c r="E16" s="11"/>
      <c r="F16" s="11"/>
      <c r="G16" s="11"/>
      <c r="H16" s="11"/>
      <c r="I16" s="11"/>
    </row>
    <row r="17" spans="1:9">
      <c r="A17" s="1"/>
      <c r="B17" s="3">
        <v>0</v>
      </c>
      <c r="C17" s="3">
        <v>4</v>
      </c>
      <c r="D17" s="4" t="s">
        <v>2</v>
      </c>
      <c r="E17" s="3">
        <v>12</v>
      </c>
      <c r="F17" s="4" t="s">
        <v>3</v>
      </c>
      <c r="G17" s="3">
        <v>19</v>
      </c>
      <c r="H17" s="3">
        <v>22</v>
      </c>
      <c r="I17" s="3">
        <v>26</v>
      </c>
    </row>
    <row r="18" spans="1:9">
      <c r="A18" s="6" t="s">
        <v>5</v>
      </c>
      <c r="B18" s="6">
        <f t="shared" si="0"/>
        <v>4</v>
      </c>
      <c r="C18" s="6">
        <f t="shared" si="0"/>
        <v>4</v>
      </c>
      <c r="D18" s="6">
        <f>3.6*4.4</f>
        <v>15.840000000000002</v>
      </c>
      <c r="E18" s="6">
        <f>2*3</f>
        <v>6</v>
      </c>
      <c r="F18" s="6">
        <f>7.5*9.2</f>
        <v>69</v>
      </c>
      <c r="G18" s="6">
        <f>12*10.6</f>
        <v>127.19999999999999</v>
      </c>
      <c r="H18" s="6">
        <f>9.9*12.4</f>
        <v>122.76</v>
      </c>
      <c r="I18" s="8"/>
    </row>
    <row r="19" spans="1:9">
      <c r="A19" s="6" t="s">
        <v>6</v>
      </c>
      <c r="B19" s="6">
        <f t="shared" si="0"/>
        <v>4</v>
      </c>
      <c r="C19" s="6">
        <f t="shared" si="0"/>
        <v>4</v>
      </c>
      <c r="D19" s="6">
        <f>2*5.6</f>
        <v>11.2</v>
      </c>
      <c r="E19" s="6">
        <f>2*2</f>
        <v>4</v>
      </c>
      <c r="F19" s="6">
        <f>3.9*6.1</f>
        <v>23.79</v>
      </c>
      <c r="G19" s="6">
        <f>12*6</f>
        <v>72</v>
      </c>
      <c r="H19" s="6">
        <f>10.3*11.2</f>
        <v>115.36</v>
      </c>
      <c r="I19" s="8"/>
    </row>
    <row r="20" spans="1:9">
      <c r="A20" s="6" t="s">
        <v>7</v>
      </c>
      <c r="B20" s="6">
        <f t="shared" si="0"/>
        <v>4</v>
      </c>
      <c r="C20" s="6">
        <f t="shared" si="0"/>
        <v>4</v>
      </c>
      <c r="D20" s="6">
        <f>3*5.5</f>
        <v>16.5</v>
      </c>
      <c r="E20" s="6">
        <f>10.7*6</f>
        <v>64.199999999999989</v>
      </c>
      <c r="F20" s="6">
        <f>7.3*10.5</f>
        <v>76.649999999999991</v>
      </c>
      <c r="G20" s="6">
        <f>20*11.5</f>
        <v>230</v>
      </c>
      <c r="H20" s="6"/>
      <c r="I20" s="8"/>
    </row>
    <row r="21" spans="1:9">
      <c r="A21" s="6" t="s">
        <v>8</v>
      </c>
      <c r="B21" s="6">
        <f t="shared" si="0"/>
        <v>4</v>
      </c>
      <c r="C21" s="6">
        <f t="shared" si="0"/>
        <v>4</v>
      </c>
      <c r="D21" s="6">
        <f>2.5*4.1</f>
        <v>10.25</v>
      </c>
      <c r="E21" s="6">
        <f>7.4*4.9</f>
        <v>36.260000000000005</v>
      </c>
      <c r="F21" s="6">
        <f>2.5*7.1</f>
        <v>17.75</v>
      </c>
      <c r="G21" s="6">
        <f>6*6.5</f>
        <v>39</v>
      </c>
      <c r="H21" s="6"/>
      <c r="I21" s="8"/>
    </row>
    <row r="22" spans="1:9">
      <c r="A22" s="6" t="s">
        <v>9</v>
      </c>
      <c r="B22" s="6">
        <f t="shared" si="0"/>
        <v>4</v>
      </c>
      <c r="C22" s="6">
        <f t="shared" si="0"/>
        <v>4</v>
      </c>
      <c r="D22" s="6">
        <f>2*3.3</f>
        <v>6.6</v>
      </c>
      <c r="E22" s="6">
        <f>11.3*4.5</f>
        <v>50.85</v>
      </c>
      <c r="F22" s="6">
        <f>2.4*8.8</f>
        <v>21.12</v>
      </c>
      <c r="G22" s="6">
        <f>7.1*8.6</f>
        <v>61.059999999999995</v>
      </c>
      <c r="H22" s="6"/>
      <c r="I22" s="8"/>
    </row>
    <row r="23" spans="1:9">
      <c r="B23" s="7"/>
    </row>
    <row r="24" spans="1:9" ht="14.4">
      <c r="A24" s="9" t="s">
        <v>11</v>
      </c>
    </row>
    <row r="25" spans="1:9">
      <c r="A25" s="9"/>
      <c r="B25" s="11" t="s">
        <v>1</v>
      </c>
      <c r="C25" s="11"/>
      <c r="D25" s="11"/>
      <c r="E25" s="11"/>
      <c r="F25" s="11"/>
      <c r="G25" s="11"/>
      <c r="H25" s="11"/>
      <c r="I25" s="11"/>
    </row>
    <row r="26" spans="1:9">
      <c r="A26" s="9"/>
      <c r="B26" s="3">
        <v>0</v>
      </c>
      <c r="C26" s="3">
        <v>4</v>
      </c>
      <c r="D26" s="4" t="s">
        <v>2</v>
      </c>
      <c r="E26" s="3">
        <v>12</v>
      </c>
      <c r="F26" s="4" t="s">
        <v>3</v>
      </c>
      <c r="G26" s="3">
        <v>19</v>
      </c>
      <c r="H26" s="3">
        <v>22</v>
      </c>
      <c r="I26" s="3">
        <v>26</v>
      </c>
    </row>
    <row r="27" spans="1:9">
      <c r="A27" s="6" t="s">
        <v>5</v>
      </c>
      <c r="B27" s="6">
        <f t="shared" si="0"/>
        <v>4</v>
      </c>
      <c r="C27" s="6">
        <f t="shared" si="0"/>
        <v>4</v>
      </c>
      <c r="D27" s="6">
        <f>2.8*3.7</f>
        <v>10.36</v>
      </c>
      <c r="E27" s="6">
        <f>6.1*3.8</f>
        <v>23.179999999999996</v>
      </c>
      <c r="F27" s="6">
        <f>3.5*8.5</f>
        <v>29.75</v>
      </c>
      <c r="G27" s="6">
        <f>10*7.5</f>
        <v>75</v>
      </c>
      <c r="H27" s="6">
        <f>8.1*14.7</f>
        <v>119.07</v>
      </c>
      <c r="I27" s="8"/>
    </row>
    <row r="28" spans="1:9">
      <c r="A28" s="6" t="s">
        <v>6</v>
      </c>
      <c r="B28" s="6">
        <f t="shared" si="0"/>
        <v>4</v>
      </c>
      <c r="C28" s="6">
        <f t="shared" si="0"/>
        <v>4</v>
      </c>
      <c r="D28" s="6">
        <f>3.3*3</f>
        <v>9.8999999999999986</v>
      </c>
      <c r="E28" s="6">
        <f>2*3</f>
        <v>6</v>
      </c>
      <c r="F28" s="6">
        <f>7.1*5.8</f>
        <v>41.18</v>
      </c>
      <c r="G28" s="6">
        <f>9*7.5</f>
        <v>67.5</v>
      </c>
      <c r="H28" s="6">
        <f>9.6*12.5</f>
        <v>120</v>
      </c>
      <c r="I28" s="8"/>
    </row>
    <row r="29" spans="1:9">
      <c r="A29" s="6" t="s">
        <v>7</v>
      </c>
      <c r="B29" s="6">
        <f t="shared" si="0"/>
        <v>4</v>
      </c>
      <c r="C29" s="6">
        <f t="shared" si="0"/>
        <v>4</v>
      </c>
      <c r="D29" s="6">
        <f>2.4*5.1</f>
        <v>12.239999999999998</v>
      </c>
      <c r="E29" s="6">
        <f>2*3</f>
        <v>6</v>
      </c>
      <c r="F29" s="6">
        <f>6*7.1</f>
        <v>42.599999999999994</v>
      </c>
      <c r="G29" s="6">
        <f>9*5.7</f>
        <v>51.300000000000004</v>
      </c>
      <c r="H29" s="6">
        <f>11.7*12.3</f>
        <v>143.91</v>
      </c>
      <c r="I29" s="8"/>
    </row>
    <row r="30" spans="1:9">
      <c r="A30" s="6" t="s">
        <v>8</v>
      </c>
      <c r="B30" s="6">
        <f t="shared" ref="B30:C31" si="1">2*2</f>
        <v>4</v>
      </c>
      <c r="C30" s="6">
        <f t="shared" si="1"/>
        <v>4</v>
      </c>
      <c r="D30" s="6">
        <f>2.6*6.1</f>
        <v>15.86</v>
      </c>
      <c r="E30" s="6">
        <f>5.6*3.7</f>
        <v>20.72</v>
      </c>
      <c r="F30" s="6">
        <f>4.1*5.8</f>
        <v>23.779999999999998</v>
      </c>
      <c r="G30" s="6">
        <f>5.5*6</f>
        <v>33</v>
      </c>
      <c r="H30" s="6">
        <f>13.1*15.7</f>
        <v>205.67</v>
      </c>
      <c r="I30" s="8"/>
    </row>
    <row r="31" spans="1:9">
      <c r="A31" s="6" t="s">
        <v>9</v>
      </c>
      <c r="B31" s="6">
        <f t="shared" si="1"/>
        <v>4</v>
      </c>
      <c r="C31" s="6">
        <f t="shared" si="1"/>
        <v>4</v>
      </c>
      <c r="D31" s="6">
        <f>3.5*4.8</f>
        <v>16.8</v>
      </c>
      <c r="E31" s="6">
        <f>3.5*7</f>
        <v>24.5</v>
      </c>
      <c r="F31" s="6">
        <f>2*5</f>
        <v>10</v>
      </c>
      <c r="G31" s="6">
        <f>4*4</f>
        <v>16</v>
      </c>
      <c r="H31" s="6">
        <f>8.9*15.3</f>
        <v>136.17000000000002</v>
      </c>
      <c r="I31" s="8"/>
    </row>
    <row r="32" spans="1:9">
      <c r="B32" s="7"/>
    </row>
    <row r="33" spans="1:9" ht="14.4">
      <c r="A33" s="9" t="s">
        <v>12</v>
      </c>
    </row>
    <row r="34" spans="1:9">
      <c r="A34" s="9"/>
      <c r="B34" s="11" t="s">
        <v>1</v>
      </c>
      <c r="C34" s="11"/>
      <c r="D34" s="11"/>
      <c r="E34" s="11"/>
      <c r="F34" s="11"/>
      <c r="G34" s="11"/>
      <c r="H34" s="11"/>
      <c r="I34" s="11"/>
    </row>
    <row r="35" spans="1:9">
      <c r="A35" s="9"/>
      <c r="B35" s="3">
        <v>0</v>
      </c>
      <c r="C35" s="3">
        <v>4</v>
      </c>
      <c r="D35" s="4" t="s">
        <v>2</v>
      </c>
      <c r="E35" s="3">
        <v>12</v>
      </c>
      <c r="F35" s="4" t="s">
        <v>3</v>
      </c>
      <c r="G35" s="3">
        <v>19</v>
      </c>
      <c r="H35" s="3">
        <v>22</v>
      </c>
      <c r="I35" s="3">
        <v>26</v>
      </c>
    </row>
    <row r="36" spans="1:9">
      <c r="A36" s="6" t="s">
        <v>5</v>
      </c>
      <c r="B36" s="6">
        <f t="shared" ref="B36:C40" si="2">2*2</f>
        <v>4</v>
      </c>
      <c r="C36" s="6">
        <f t="shared" si="2"/>
        <v>4</v>
      </c>
      <c r="D36" s="6">
        <f>2.4*4.7</f>
        <v>11.28</v>
      </c>
      <c r="E36" s="6">
        <f>2*2</f>
        <v>4</v>
      </c>
      <c r="F36" s="6">
        <f>4.1*4.2</f>
        <v>17.22</v>
      </c>
      <c r="G36" s="6">
        <f>6.3*4.8</f>
        <v>30.24</v>
      </c>
      <c r="H36" s="6">
        <f>4.5*7.5</f>
        <v>33.75</v>
      </c>
      <c r="I36" s="6">
        <f>4*6</f>
        <v>24</v>
      </c>
    </row>
    <row r="37" spans="1:9">
      <c r="A37" s="6" t="s">
        <v>6</v>
      </c>
      <c r="B37" s="6">
        <f t="shared" si="2"/>
        <v>4</v>
      </c>
      <c r="C37" s="6">
        <f t="shared" si="2"/>
        <v>4</v>
      </c>
      <c r="D37" s="6">
        <f>2*5.1</f>
        <v>10.199999999999999</v>
      </c>
      <c r="E37" s="6">
        <f>2.2*5.2</f>
        <v>11.440000000000001</v>
      </c>
      <c r="F37" s="6">
        <f>4.6*5.1</f>
        <v>23.459999999999997</v>
      </c>
      <c r="G37" s="6">
        <f>2*3</f>
        <v>6</v>
      </c>
      <c r="H37" s="6">
        <f>4.2*8.3</f>
        <v>34.860000000000007</v>
      </c>
      <c r="I37" s="6">
        <f>2*2</f>
        <v>4</v>
      </c>
    </row>
    <row r="38" spans="1:9">
      <c r="A38" s="6" t="s">
        <v>7</v>
      </c>
      <c r="B38" s="6">
        <f t="shared" si="2"/>
        <v>4</v>
      </c>
      <c r="C38" s="6">
        <f t="shared" si="2"/>
        <v>4</v>
      </c>
      <c r="D38" s="6">
        <f>2.6*4.2</f>
        <v>10.920000000000002</v>
      </c>
      <c r="E38" s="6">
        <f>5.3*2</f>
        <v>10.6</v>
      </c>
      <c r="F38" s="6">
        <f>3*3</f>
        <v>9</v>
      </c>
      <c r="G38" s="6">
        <f>2*3</f>
        <v>6</v>
      </c>
      <c r="H38" s="6">
        <f>4*4</f>
        <v>16</v>
      </c>
      <c r="I38" s="6">
        <f>2*2</f>
        <v>4</v>
      </c>
    </row>
    <row r="39" spans="1:9">
      <c r="A39" s="6" t="s">
        <v>8</v>
      </c>
      <c r="B39" s="6">
        <f t="shared" si="2"/>
        <v>4</v>
      </c>
      <c r="C39" s="6">
        <f t="shared" si="2"/>
        <v>4</v>
      </c>
      <c r="D39" s="6">
        <f>2.2*5.5</f>
        <v>12.100000000000001</v>
      </c>
      <c r="E39" s="6">
        <f>2*3</f>
        <v>6</v>
      </c>
      <c r="F39" s="6">
        <f>3*3</f>
        <v>9</v>
      </c>
      <c r="G39" s="6">
        <f>2*3</f>
        <v>6</v>
      </c>
      <c r="H39" s="6">
        <f>3*4</f>
        <v>12</v>
      </c>
      <c r="I39" s="6">
        <f>6.5*5</f>
        <v>32.5</v>
      </c>
    </row>
    <row r="40" spans="1:9">
      <c r="A40" s="6" t="s">
        <v>9</v>
      </c>
      <c r="B40" s="6">
        <f t="shared" si="2"/>
        <v>4</v>
      </c>
      <c r="C40" s="6">
        <f t="shared" si="2"/>
        <v>4</v>
      </c>
      <c r="D40" s="6">
        <f>3*3.7</f>
        <v>11.100000000000001</v>
      </c>
      <c r="E40" s="6">
        <f>3.5*7</f>
        <v>24.5</v>
      </c>
      <c r="F40" s="6">
        <f>3.5*5.5</f>
        <v>19.25</v>
      </c>
      <c r="G40" s="6">
        <f>6*6</f>
        <v>36</v>
      </c>
      <c r="H40" s="6">
        <f>3.5*6</f>
        <v>21</v>
      </c>
      <c r="I40" s="6">
        <f>3*3</f>
        <v>9</v>
      </c>
    </row>
    <row r="41" spans="1:9" s="10" customFormat="1" ht="14.4" thickBot="1"/>
    <row r="43" spans="1:9" s="1" customFormat="1" ht="16.2">
      <c r="A43" s="1" t="s">
        <v>18</v>
      </c>
    </row>
    <row r="45" spans="1:9" ht="14.4">
      <c r="B45" s="8" t="s">
        <v>13</v>
      </c>
      <c r="C45" s="12" t="s">
        <v>14</v>
      </c>
      <c r="D45" s="12"/>
    </row>
    <row r="46" spans="1:9">
      <c r="A46" s="13" t="s">
        <v>15</v>
      </c>
      <c r="B46" s="8">
        <v>6.7</v>
      </c>
      <c r="C46" s="14">
        <v>15.1</v>
      </c>
      <c r="D46" s="14"/>
    </row>
    <row r="47" spans="1:9">
      <c r="A47" s="13"/>
      <c r="B47" s="8">
        <v>2.9</v>
      </c>
      <c r="C47" s="14">
        <v>26.3</v>
      </c>
      <c r="D47" s="14"/>
    </row>
    <row r="48" spans="1:9">
      <c r="A48" s="13"/>
      <c r="B48" s="8">
        <v>9.1</v>
      </c>
      <c r="C48" s="14">
        <v>22.7</v>
      </c>
      <c r="D48" s="14"/>
    </row>
    <row r="49" spans="1:4">
      <c r="A49" s="13"/>
      <c r="B49" s="8">
        <v>7.1</v>
      </c>
      <c r="C49" s="14">
        <v>12.7</v>
      </c>
      <c r="D49" s="14"/>
    </row>
    <row r="51" spans="1:4" s="10" customFormat="1" ht="14.4" thickBot="1"/>
  </sheetData>
  <mergeCells count="10">
    <mergeCell ref="A46:A49"/>
    <mergeCell ref="C46:D46"/>
    <mergeCell ref="C47:D47"/>
    <mergeCell ref="C48:D48"/>
    <mergeCell ref="C49:D49"/>
    <mergeCell ref="B7:I7"/>
    <mergeCell ref="B16:I16"/>
    <mergeCell ref="B25:I25"/>
    <mergeCell ref="B34:I34"/>
    <mergeCell ref="C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Adan Farhat</dc:creator>
  <cp:lastModifiedBy>Adan Farhat</cp:lastModifiedBy>
  <dcterms:created xsi:type="dcterms:W3CDTF">2024-05-10T14:33:48Z</dcterms:created>
  <dcterms:modified xsi:type="dcterms:W3CDTF">2024-05-10T14:50:37Z</dcterms:modified>
</cp:coreProperties>
</file>