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ource Data - Main Figures April 2024\"/>
    </mc:Choice>
  </mc:AlternateContent>
  <xr:revisionPtr revIDLastSave="0" documentId="13_ncr:1_{3F8B70E7-DEB1-4250-80A6-27E03B07CF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g 1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2" l="1"/>
  <c r="O33" i="2"/>
  <c r="O36" i="2" s="1"/>
  <c r="N33" i="2"/>
  <c r="N36" i="2" s="1"/>
  <c r="M33" i="2"/>
  <c r="M36" i="2" s="1"/>
  <c r="J33" i="2"/>
  <c r="J36" i="2" s="1"/>
  <c r="I33" i="2"/>
  <c r="I36" i="2" s="1"/>
  <c r="H33" i="2"/>
  <c r="H36" i="2" s="1"/>
  <c r="E33" i="2"/>
  <c r="E36" i="2" s="1"/>
  <c r="D33" i="2"/>
  <c r="D36" i="2" s="1"/>
  <c r="C33" i="2"/>
  <c r="C36" i="2" s="1"/>
  <c r="O32" i="2"/>
  <c r="N32" i="2"/>
  <c r="N35" i="2" s="1"/>
  <c r="M32" i="2"/>
  <c r="M35" i="2" s="1"/>
  <c r="J32" i="2"/>
  <c r="J35" i="2" s="1"/>
  <c r="I32" i="2"/>
  <c r="I35" i="2" s="1"/>
  <c r="I37" i="2" s="1"/>
  <c r="H32" i="2"/>
  <c r="H35" i="2" s="1"/>
  <c r="E32" i="2"/>
  <c r="E35" i="2" s="1"/>
  <c r="D32" i="2"/>
  <c r="D35" i="2" s="1"/>
  <c r="C32" i="2"/>
  <c r="C35" i="2" s="1"/>
  <c r="E43" i="2" l="1"/>
  <c r="E42" i="2"/>
  <c r="D37" i="2"/>
  <c r="D40" i="2" s="1"/>
  <c r="J38" i="2"/>
  <c r="J39" i="2" s="1"/>
  <c r="J37" i="2"/>
  <c r="I38" i="2"/>
  <c r="I39" i="2" s="1"/>
  <c r="E37" i="2"/>
  <c r="E38" i="2" s="1"/>
  <c r="E39" i="2" s="1"/>
  <c r="E40" i="2"/>
  <c r="M37" i="2"/>
  <c r="M38" i="2" s="1"/>
  <c r="M39" i="2" s="1"/>
  <c r="C37" i="2"/>
  <c r="C38" i="2" s="1"/>
  <c r="C39" i="2" s="1"/>
  <c r="O37" i="2"/>
  <c r="O38" i="2" s="1"/>
  <c r="O39" i="2" s="1"/>
  <c r="H37" i="2"/>
  <c r="H38" i="2" s="1"/>
  <c r="H39" i="2" s="1"/>
  <c r="N37" i="2"/>
  <c r="N38" i="2" s="1"/>
  <c r="N39" i="2" s="1"/>
  <c r="C40" i="2" l="1"/>
  <c r="D38" i="2"/>
  <c r="D39" i="2" s="1"/>
</calcChain>
</file>

<file path=xl/sharedStrings.xml><?xml version="1.0" encoding="utf-8"?>
<sst xmlns="http://schemas.openxmlformats.org/spreadsheetml/2006/main" count="34" uniqueCount="19">
  <si>
    <t>NS</t>
  </si>
  <si>
    <t>NO</t>
  </si>
  <si>
    <t>PH4.5</t>
  </si>
  <si>
    <t>RV</t>
  </si>
  <si>
    <t>ST100</t>
  </si>
  <si>
    <t>ST117</t>
  </si>
  <si>
    <t>ave</t>
  </si>
  <si>
    <t>stv</t>
  </si>
  <si>
    <t>se</t>
  </si>
  <si>
    <t>p value</t>
  </si>
  <si>
    <t>no.of cells= 45x 10^8</t>
  </si>
  <si>
    <t>set1</t>
  </si>
  <si>
    <t>set2</t>
  </si>
  <si>
    <t>p value RvN and Rv acid</t>
  </si>
  <si>
    <t>SE</t>
  </si>
  <si>
    <t>**</t>
  </si>
  <si>
    <t>*</t>
  </si>
  <si>
    <t>RvN and Rv NO</t>
  </si>
  <si>
    <t>cAMP estimation in WT, phoPR-KO and the complemented mutant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</si>
</sst>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rgb="FFFFFFFF"/>
      <name val="Calibri"/>
      <charset val="134"/>
      <scheme val="minor"/>
    </font>
    <font>
      <b/>
      <u/>
      <sz val="18"/>
      <color theme="1"/>
      <name val="Times New Roman"/>
      <family val="1"/>
    </font>
    <font>
      <u/>
      <sz val="18"/>
      <color theme="1"/>
      <name val="Times New Roman"/>
      <family val="1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3" borderId="0"/>
    <xf numFmtId="0" fontId="4" fillId="5" borderId="0"/>
    <xf numFmtId="0" fontId="4" fillId="7" borderId="0"/>
    <xf numFmtId="0" fontId="4" fillId="8" borderId="0"/>
    <xf numFmtId="0" fontId="4" fillId="2" borderId="0"/>
    <xf numFmtId="0" fontId="4" fillId="6" borderId="0"/>
    <xf numFmtId="0" fontId="4" fillId="4" borderId="0"/>
  </cellStyleXfs>
  <cellXfs count="9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8">
    <cellStyle name="Normal" xfId="0" builtinId="0"/>
    <cellStyle name="Tecan.At.Excel.Attenuation" xfId="5" xr:uid="{00000000-0005-0000-0000-000001000000}"/>
    <cellStyle name="Tecan.At.Excel.AutoGain_0" xfId="3" xr:uid="{00000000-0005-0000-0000-000002000000}"/>
    <cellStyle name="Tecan.At.Excel.Error" xfId="1" xr:uid="{00000000-0005-0000-0000-000003000000}"/>
    <cellStyle name="Tecan.At.Excel.GFactorAndMeasurementBlank" xfId="6" xr:uid="{00000000-0005-0000-0000-000004000000}"/>
    <cellStyle name="Tecan.At.Excel.GFactorBlank" xfId="2" xr:uid="{00000000-0005-0000-0000-000005000000}"/>
    <cellStyle name="Tecan.At.Excel.GFactorReference" xfId="7" xr:uid="{00000000-0005-0000-0000-000006000000}"/>
    <cellStyle name="Tecan.At.Excel.MeasurementBlank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1A'!$B$52</c:f>
              <c:strCache>
                <c:ptCount val="1"/>
                <c:pt idx="0">
                  <c:v>RV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 1A'!$C$39:$E$39</c:f>
                <c:numCache>
                  <c:formatCode>General</c:formatCode>
                  <c:ptCount val="3"/>
                  <c:pt idx="0">
                    <c:v>80.25859759015232</c:v>
                  </c:pt>
                  <c:pt idx="1">
                    <c:v>174.76581937736768</c:v>
                  </c:pt>
                  <c:pt idx="2">
                    <c:v>44.995771623847759</c:v>
                  </c:pt>
                </c:numCache>
              </c:numRef>
            </c:plus>
            <c:minus>
              <c:numRef>
                <c:f>'Fig 1A'!$C$39:$E$39</c:f>
                <c:numCache>
                  <c:formatCode>General</c:formatCode>
                  <c:ptCount val="3"/>
                  <c:pt idx="0">
                    <c:v>80.25859759015232</c:v>
                  </c:pt>
                  <c:pt idx="1">
                    <c:v>174.76581937736768</c:v>
                  </c:pt>
                  <c:pt idx="2">
                    <c:v>44.995771623847759</c:v>
                  </c:pt>
                </c:numCache>
              </c:numRef>
            </c:minus>
          </c:errBars>
          <c:cat>
            <c:strRef>
              <c:f>'Fig 1A'!$C$51:$E$51</c:f>
              <c:strCache>
                <c:ptCount val="3"/>
                <c:pt idx="0">
                  <c:v>NS</c:v>
                </c:pt>
                <c:pt idx="1">
                  <c:v>NO</c:v>
                </c:pt>
                <c:pt idx="2">
                  <c:v>PH4.5</c:v>
                </c:pt>
              </c:strCache>
            </c:strRef>
          </c:cat>
          <c:val>
            <c:numRef>
              <c:f>'Fig 1A'!$C$52:$E$52</c:f>
              <c:numCache>
                <c:formatCode>General</c:formatCode>
                <c:ptCount val="3"/>
                <c:pt idx="0">
                  <c:v>572.36503737310795</c:v>
                </c:pt>
                <c:pt idx="1">
                  <c:v>1379.62180136905</c:v>
                </c:pt>
                <c:pt idx="2">
                  <c:v>926.87823222325801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2-4249-B07A-7A3BD61679F4}"/>
            </c:ext>
          </c:extLst>
        </c:ser>
        <c:ser>
          <c:idx val="1"/>
          <c:order val="1"/>
          <c:tx>
            <c:strRef>
              <c:f>'Fig 1A'!$B$53</c:f>
              <c:strCache>
                <c:ptCount val="1"/>
                <c:pt idx="0">
                  <c:v>ST100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 1A'!$H$39:$J$39</c:f>
                <c:numCache>
                  <c:formatCode>General</c:formatCode>
                  <c:ptCount val="3"/>
                  <c:pt idx="0">
                    <c:v>92.657537025033747</c:v>
                  </c:pt>
                  <c:pt idx="1">
                    <c:v>47.471032968522962</c:v>
                  </c:pt>
                  <c:pt idx="2">
                    <c:v>38.476380837263505</c:v>
                  </c:pt>
                </c:numCache>
              </c:numRef>
            </c:plus>
            <c:minus>
              <c:numRef>
                <c:f>'Fig 1A'!$H$39:$J$39</c:f>
                <c:numCache>
                  <c:formatCode>General</c:formatCode>
                  <c:ptCount val="3"/>
                  <c:pt idx="0">
                    <c:v>92.657537025033747</c:v>
                  </c:pt>
                  <c:pt idx="1">
                    <c:v>47.471032968522962</c:v>
                  </c:pt>
                  <c:pt idx="2">
                    <c:v>38.476380837263505</c:v>
                  </c:pt>
                </c:numCache>
              </c:numRef>
            </c:minus>
          </c:errBars>
          <c:cat>
            <c:strRef>
              <c:f>'Fig 1A'!$C$51:$E$51</c:f>
              <c:strCache>
                <c:ptCount val="3"/>
                <c:pt idx="0">
                  <c:v>NS</c:v>
                </c:pt>
                <c:pt idx="1">
                  <c:v>NO</c:v>
                </c:pt>
                <c:pt idx="2">
                  <c:v>PH4.5</c:v>
                </c:pt>
              </c:strCache>
            </c:strRef>
          </c:cat>
          <c:val>
            <c:numRef>
              <c:f>'Fig 1A'!$C$53:$E$53</c:f>
              <c:numCache>
                <c:formatCode>General</c:formatCode>
                <c:ptCount val="3"/>
                <c:pt idx="0">
                  <c:v>400.380822176403</c:v>
                </c:pt>
                <c:pt idx="1">
                  <c:v>238.86814588406301</c:v>
                </c:pt>
                <c:pt idx="2">
                  <c:v>300.21945956962497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82-4249-B07A-7A3BD61679F4}"/>
            </c:ext>
          </c:extLst>
        </c:ser>
        <c:ser>
          <c:idx val="2"/>
          <c:order val="2"/>
          <c:tx>
            <c:strRef>
              <c:f>'Fig 1A'!$B$54</c:f>
              <c:strCache>
                <c:ptCount val="1"/>
                <c:pt idx="0">
                  <c:v>ST117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 1A'!$M$39:$O$39</c:f>
                <c:numCache>
                  <c:formatCode>General</c:formatCode>
                  <c:ptCount val="3"/>
                  <c:pt idx="0">
                    <c:v>77.782222405450511</c:v>
                  </c:pt>
                  <c:pt idx="1">
                    <c:v>186.8751269516107</c:v>
                  </c:pt>
                  <c:pt idx="2">
                    <c:v>100.14174328442347</c:v>
                  </c:pt>
                </c:numCache>
              </c:numRef>
            </c:plus>
            <c:minus>
              <c:numRef>
                <c:f>'Fig 1A'!$M$39:$O$39</c:f>
                <c:numCache>
                  <c:formatCode>General</c:formatCode>
                  <c:ptCount val="3"/>
                  <c:pt idx="0">
                    <c:v>77.782222405450511</c:v>
                  </c:pt>
                  <c:pt idx="1">
                    <c:v>186.8751269516107</c:v>
                  </c:pt>
                  <c:pt idx="2">
                    <c:v>100.14174328442347</c:v>
                  </c:pt>
                </c:numCache>
              </c:numRef>
            </c:minus>
          </c:errBars>
          <c:cat>
            <c:strRef>
              <c:f>'Fig 1A'!$C$51:$E$51</c:f>
              <c:strCache>
                <c:ptCount val="3"/>
                <c:pt idx="0">
                  <c:v>NS</c:v>
                </c:pt>
                <c:pt idx="1">
                  <c:v>NO</c:v>
                </c:pt>
                <c:pt idx="2">
                  <c:v>PH4.5</c:v>
                </c:pt>
              </c:strCache>
            </c:strRef>
          </c:cat>
          <c:val>
            <c:numRef>
              <c:f>'Fig 1A'!$C$54:$E$54</c:f>
              <c:numCache>
                <c:formatCode>General</c:formatCode>
                <c:ptCount val="3"/>
                <c:pt idx="0">
                  <c:v>1356.52888555496</c:v>
                </c:pt>
                <c:pt idx="1">
                  <c:v>2957.0423397066702</c:v>
                </c:pt>
                <c:pt idx="2">
                  <c:v>719.86376229408097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82-4249-B07A-7A3BD6167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2"/>
        <c:overlap val="-55"/>
        <c:axId val="198636144"/>
        <c:axId val="198636528"/>
      </c:barChart>
      <c:catAx>
        <c:axId val="198636144"/>
        <c:scaling>
          <c:orientation val="minMax"/>
        </c:scaling>
        <c:delete val="0"/>
        <c:axPos val="b"/>
        <c:numFmt formatCode="General" sourceLinked="0"/>
        <c:majorTickMark val="out"/>
        <c:minorTickMark val="out"/>
        <c:tickLblPos val="nextTo"/>
        <c:spPr>
          <a:ln w="12700" cap="flat" cmpd="sng" algn="ctr">
            <a:solidFill>
              <a:schemeClr val="tx1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6528"/>
        <c:crosses val="autoZero"/>
        <c:auto val="1"/>
        <c:lblAlgn val="ctr"/>
        <c:lblOffset val="100"/>
        <c:noMultiLvlLbl val="0"/>
      </c:catAx>
      <c:valAx>
        <c:axId val="198636528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cAMP (pmoles / 10^8 cells)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 cap="flat" cmpd="sng" algn="ctr">
            <a:solidFill>
              <a:schemeClr val="tx1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6144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ln w="12700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435075</xdr:colOff>
      <xdr:row>29</xdr:row>
      <xdr:rowOff>112581</xdr:rowOff>
    </xdr:from>
    <xdr:to>
      <xdr:col>25</xdr:col>
      <xdr:colOff>159599</xdr:colOff>
      <xdr:row>44</xdr:row>
      <xdr:rowOff>112580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S64"/>
  <sheetViews>
    <sheetView tabSelected="1" topLeftCell="A21" zoomScale="89" zoomScaleNormal="89" workbookViewId="0">
      <selection activeCell="E23" sqref="E23:O23"/>
    </sheetView>
  </sheetViews>
  <sheetFormatPr defaultColWidth="9" defaultRowHeight="14.5"/>
  <cols>
    <col min="3" max="5" width="12.81640625"/>
  </cols>
  <sheetData>
    <row r="5" spans="2:19">
      <c r="B5" s="2"/>
    </row>
    <row r="14" spans="2:19">
      <c r="S14" s="8"/>
    </row>
    <row r="23" spans="2:15" ht="26">
      <c r="C23" s="3"/>
      <c r="E23" s="5" t="s">
        <v>18</v>
      </c>
      <c r="F23" s="6"/>
      <c r="G23" s="6"/>
      <c r="H23" s="6"/>
      <c r="I23" s="6"/>
      <c r="J23" s="6"/>
      <c r="K23" s="6"/>
      <c r="L23" s="7"/>
      <c r="M23" s="8"/>
      <c r="N23" s="8"/>
      <c r="O23" s="8"/>
    </row>
    <row r="27" spans="2:15">
      <c r="C27" t="s">
        <v>0</v>
      </c>
      <c r="D27" t="s">
        <v>1</v>
      </c>
      <c r="E27" t="s">
        <v>2</v>
      </c>
      <c r="H27" t="s">
        <v>0</v>
      </c>
      <c r="I27" t="s">
        <v>1</v>
      </c>
      <c r="J27" t="s">
        <v>2</v>
      </c>
    </row>
    <row r="28" spans="2:15">
      <c r="M28" t="s">
        <v>0</v>
      </c>
      <c r="N28" t="s">
        <v>1</v>
      </c>
      <c r="O28" t="s">
        <v>2</v>
      </c>
    </row>
    <row r="29" spans="2:15">
      <c r="B29" s="4" t="s">
        <v>3</v>
      </c>
      <c r="C29">
        <v>32.979700464903601</v>
      </c>
      <c r="D29">
        <v>46.354057317644298</v>
      </c>
      <c r="E29">
        <v>45.759139896192899</v>
      </c>
      <c r="G29" s="4" t="s">
        <v>4</v>
      </c>
      <c r="H29">
        <v>26.356315330191201</v>
      </c>
      <c r="I29">
        <v>6.4766735976157603</v>
      </c>
      <c r="J29">
        <v>10.047001405279399</v>
      </c>
      <c r="L29" s="4" t="s">
        <v>5</v>
      </c>
      <c r="M29">
        <v>54.043399833482702</v>
      </c>
      <c r="N29">
        <v>149.88566671244499</v>
      </c>
      <c r="O29">
        <v>23.381112407635499</v>
      </c>
    </row>
    <row r="30" spans="2:15">
      <c r="C30">
        <v>18.5331528986762</v>
      </c>
      <c r="D30">
        <v>77.811904805570407</v>
      </c>
      <c r="E30">
        <v>37.659901003900302</v>
      </c>
      <c r="H30">
        <v>9.6779586656851198</v>
      </c>
      <c r="I30">
        <v>15.021459531949899</v>
      </c>
      <c r="J30">
        <v>16.972749955986799</v>
      </c>
      <c r="M30">
        <v>68.044199866463799</v>
      </c>
      <c r="N30">
        <v>116.248143861155</v>
      </c>
      <c r="O30">
        <v>41.406626198831702</v>
      </c>
    </row>
    <row r="32" spans="2:15">
      <c r="B32" s="4" t="s">
        <v>10</v>
      </c>
      <c r="C32">
        <f>C29/45</f>
        <v>0.73288223255341334</v>
      </c>
      <c r="D32">
        <f t="shared" ref="D32:E33" si="0">D29/45</f>
        <v>1.0300901626143177</v>
      </c>
      <c r="E32">
        <f t="shared" si="0"/>
        <v>1.0168697754709533</v>
      </c>
      <c r="H32">
        <f>H29/45</f>
        <v>0.58569589622647111</v>
      </c>
      <c r="I32">
        <f t="shared" ref="I32:O33" si="1">I29/45</f>
        <v>0.14392607994701689</v>
      </c>
      <c r="J32">
        <f t="shared" si="1"/>
        <v>0.22326669789509776</v>
      </c>
      <c r="M32">
        <f t="shared" si="1"/>
        <v>1.2009644407440601</v>
      </c>
      <c r="N32">
        <f t="shared" si="1"/>
        <v>3.3307925936098886</v>
      </c>
      <c r="O32">
        <f t="shared" si="1"/>
        <v>0.51958027572523335</v>
      </c>
    </row>
    <row r="33" spans="2:15">
      <c r="C33">
        <f>C30/45</f>
        <v>0.41184784219280446</v>
      </c>
      <c r="D33">
        <f t="shared" si="0"/>
        <v>1.7291534401237869</v>
      </c>
      <c r="E33">
        <f t="shared" si="0"/>
        <v>0.83688668897556229</v>
      </c>
      <c r="H33">
        <f>H30/45</f>
        <v>0.215065748126336</v>
      </c>
      <c r="I33">
        <f t="shared" si="1"/>
        <v>0.33381021182110887</v>
      </c>
      <c r="J33">
        <f t="shared" si="1"/>
        <v>0.37717222124415112</v>
      </c>
      <c r="M33">
        <f t="shared" si="1"/>
        <v>1.5120933303658621</v>
      </c>
      <c r="N33">
        <f t="shared" si="1"/>
        <v>2.5832920858034445</v>
      </c>
      <c r="O33">
        <f t="shared" si="1"/>
        <v>0.92014724886292676</v>
      </c>
    </row>
    <row r="35" spans="2:15">
      <c r="B35" t="s">
        <v>11</v>
      </c>
      <c r="C35">
        <f>C32*1000</f>
        <v>732.88223255341336</v>
      </c>
      <c r="D35">
        <f t="shared" ref="D35:O36" si="2">D32*1000</f>
        <v>1030.0901626143177</v>
      </c>
      <c r="E35">
        <f t="shared" si="2"/>
        <v>1016.8697754709533</v>
      </c>
      <c r="H35">
        <f t="shared" si="2"/>
        <v>585.69589622647106</v>
      </c>
      <c r="I35">
        <f t="shared" si="2"/>
        <v>143.92607994701689</v>
      </c>
      <c r="J35">
        <f t="shared" si="2"/>
        <v>223.26669789509776</v>
      </c>
      <c r="M35">
        <f t="shared" si="2"/>
        <v>1200.9644407440601</v>
      </c>
      <c r="N35">
        <f t="shared" si="2"/>
        <v>3330.7925936098886</v>
      </c>
      <c r="O35">
        <f t="shared" si="2"/>
        <v>519.58027572523338</v>
      </c>
    </row>
    <row r="36" spans="2:15">
      <c r="B36" t="s">
        <v>12</v>
      </c>
      <c r="C36">
        <f>C33*1000</f>
        <v>411.84784219280448</v>
      </c>
      <c r="D36">
        <f t="shared" si="2"/>
        <v>1729.1534401237868</v>
      </c>
      <c r="E36">
        <f t="shared" si="2"/>
        <v>836.88668897556227</v>
      </c>
      <c r="H36">
        <f t="shared" si="2"/>
        <v>215.06574812633599</v>
      </c>
      <c r="I36">
        <f t="shared" si="2"/>
        <v>333.81021182110885</v>
      </c>
      <c r="J36">
        <f t="shared" si="2"/>
        <v>377.1722212441511</v>
      </c>
      <c r="M36">
        <f t="shared" si="2"/>
        <v>1512.0933303658621</v>
      </c>
      <c r="N36">
        <f t="shared" si="2"/>
        <v>2583.2920858034445</v>
      </c>
      <c r="O36">
        <f t="shared" si="2"/>
        <v>920.14724886292674</v>
      </c>
    </row>
    <row r="37" spans="2:15">
      <c r="B37" t="s">
        <v>6</v>
      </c>
      <c r="C37">
        <f>AVERAGE(C35:C36)</f>
        <v>572.36503737310886</v>
      </c>
      <c r="D37">
        <f t="shared" ref="D37:O37" si="3">AVERAGE(D35:D36)</f>
        <v>1379.6218013690523</v>
      </c>
      <c r="E37">
        <f t="shared" si="3"/>
        <v>926.87823222325778</v>
      </c>
      <c r="H37">
        <f t="shared" si="3"/>
        <v>400.38082217640351</v>
      </c>
      <c r="I37">
        <f t="shared" si="3"/>
        <v>238.86814588406287</v>
      </c>
      <c r="J37">
        <f t="shared" si="3"/>
        <v>300.21945956962441</v>
      </c>
      <c r="M37">
        <f t="shared" si="3"/>
        <v>1356.5288855549611</v>
      </c>
      <c r="N37">
        <f t="shared" si="3"/>
        <v>2957.0423397066666</v>
      </c>
      <c r="O37">
        <f t="shared" si="3"/>
        <v>719.86376229408006</v>
      </c>
    </row>
    <row r="38" spans="2:15">
      <c r="B38" t="s">
        <v>7</v>
      </c>
      <c r="C38">
        <f>STDEV(C35:C37)</f>
        <v>160.51719518030464</v>
      </c>
      <c r="D38">
        <f t="shared" ref="D38:O38" si="4">STDEV(D35:D37)</f>
        <v>349.53163875473535</v>
      </c>
      <c r="E38">
        <f t="shared" si="4"/>
        <v>89.991543247695517</v>
      </c>
      <c r="H38">
        <f t="shared" si="4"/>
        <v>185.31507405006749</v>
      </c>
      <c r="I38">
        <f t="shared" si="4"/>
        <v>94.942065937045925</v>
      </c>
      <c r="J38">
        <f t="shared" si="4"/>
        <v>76.952761674527011</v>
      </c>
      <c r="M38">
        <f t="shared" si="4"/>
        <v>155.56444481090102</v>
      </c>
      <c r="N38">
        <f t="shared" si="4"/>
        <v>373.75025390322139</v>
      </c>
      <c r="O38">
        <f t="shared" si="4"/>
        <v>200.28348656884694</v>
      </c>
    </row>
    <row r="39" spans="2:15">
      <c r="B39" t="s">
        <v>8</v>
      </c>
      <c r="C39">
        <f>C38/2</f>
        <v>80.25859759015232</v>
      </c>
      <c r="D39">
        <f t="shared" ref="D39:O39" si="5">D38/2</f>
        <v>174.76581937736768</v>
      </c>
      <c r="E39">
        <f t="shared" si="5"/>
        <v>44.995771623847759</v>
      </c>
      <c r="H39">
        <f t="shared" si="5"/>
        <v>92.657537025033747</v>
      </c>
      <c r="I39">
        <f t="shared" si="5"/>
        <v>47.471032968522962</v>
      </c>
      <c r="J39">
        <f t="shared" si="5"/>
        <v>38.476380837263505</v>
      </c>
      <c r="M39">
        <f t="shared" si="5"/>
        <v>77.782222405450511</v>
      </c>
      <c r="N39">
        <f t="shared" si="5"/>
        <v>186.8751269516107</v>
      </c>
      <c r="O39">
        <f t="shared" si="5"/>
        <v>100.14174328442347</v>
      </c>
    </row>
    <row r="40" spans="2:15">
      <c r="B40" t="s">
        <v>9</v>
      </c>
      <c r="C40">
        <f>TTEST(C35:C37,H35:H37,2,1)</f>
        <v>6.8587440954865466E-3</v>
      </c>
      <c r="D40">
        <f>TTEST(D35:D37,I35:I37,2,1)</f>
        <v>1.6200253471785036E-2</v>
      </c>
      <c r="E40">
        <f>TTEST(E35:E37,J35:J37,2,1)</f>
        <v>2.2849306722788742E-2</v>
      </c>
    </row>
    <row r="41" spans="2:15">
      <c r="C41" t="s">
        <v>15</v>
      </c>
      <c r="D41" t="s">
        <v>15</v>
      </c>
      <c r="E41" t="s">
        <v>16</v>
      </c>
    </row>
    <row r="42" spans="2:15">
      <c r="B42" t="s">
        <v>13</v>
      </c>
      <c r="E42">
        <f>TTEST(C35:C37,E35:E37,2,1)</f>
        <v>1.2936494104975991E-2</v>
      </c>
      <c r="F42" t="s">
        <v>15</v>
      </c>
    </row>
    <row r="43" spans="2:15">
      <c r="C43" t="s">
        <v>17</v>
      </c>
      <c r="E43">
        <f>TTEST(C35:C37,D35:D37,2,1)</f>
        <v>0.11129163137825671</v>
      </c>
      <c r="F43" t="s">
        <v>0</v>
      </c>
    </row>
    <row r="51" spans="1:9">
      <c r="C51" t="s">
        <v>0</v>
      </c>
      <c r="D51" t="s">
        <v>1</v>
      </c>
      <c r="E51" t="s">
        <v>2</v>
      </c>
      <c r="G51" t="s">
        <v>14</v>
      </c>
    </row>
    <row r="52" spans="1:9">
      <c r="B52" t="s">
        <v>3</v>
      </c>
      <c r="C52">
        <v>572.36503737310795</v>
      </c>
      <c r="D52">
        <v>1379.62180136905</v>
      </c>
      <c r="E52">
        <v>926.87823222325801</v>
      </c>
      <c r="G52">
        <v>40.030031334578503</v>
      </c>
      <c r="H52">
        <v>174.76581937736799</v>
      </c>
      <c r="I52">
        <v>88.160829605166697</v>
      </c>
    </row>
    <row r="53" spans="1:9">
      <c r="A53" s="1"/>
      <c r="B53" t="s">
        <v>4</v>
      </c>
      <c r="C53">
        <v>400.380822176403</v>
      </c>
      <c r="D53">
        <v>238.86814588406301</v>
      </c>
      <c r="E53">
        <v>300.21945956962497</v>
      </c>
      <c r="G53">
        <v>92.657537025033406</v>
      </c>
      <c r="H53">
        <v>47.471032968522998</v>
      </c>
      <c r="I53">
        <v>38.476380837263299</v>
      </c>
    </row>
    <row r="54" spans="1:9">
      <c r="A54" s="1"/>
      <c r="B54" t="s">
        <v>5</v>
      </c>
      <c r="C54">
        <v>1356.52888555496</v>
      </c>
      <c r="D54">
        <v>2957.0423397066702</v>
      </c>
      <c r="E54">
        <v>719.86376229408097</v>
      </c>
      <c r="G54">
        <v>77.782222405450597</v>
      </c>
      <c r="H54">
        <v>186.87512695161101</v>
      </c>
      <c r="I54">
        <v>100.141743284423</v>
      </c>
    </row>
    <row r="55" spans="1:9">
      <c r="A55" s="1"/>
    </row>
    <row r="56" spans="1:9">
      <c r="A56" s="1"/>
    </row>
    <row r="57" spans="1:9">
      <c r="A57" s="1"/>
    </row>
    <row r="58" spans="1:9">
      <c r="A58" s="1"/>
    </row>
    <row r="59" spans="1:9">
      <c r="A59" s="1"/>
    </row>
    <row r="60" spans="1:9">
      <c r="A60" s="1"/>
    </row>
    <row r="61" spans="1:9">
      <c r="A61" s="1"/>
    </row>
    <row r="62" spans="1:9">
      <c r="A62" s="1"/>
    </row>
    <row r="63" spans="1:9">
      <c r="A63" s="1"/>
    </row>
    <row r="64" spans="1:9">
      <c r="A6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Khushboo Mehta</cp:lastModifiedBy>
  <dcterms:created xsi:type="dcterms:W3CDTF">2018-03-16T11:42:00Z</dcterms:created>
  <dcterms:modified xsi:type="dcterms:W3CDTF">2024-04-24T12:22:41Z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BF1BA735E40A4636B0AE9CECC6428624</vt:lpwstr>
  </property>
  <property fmtid="{D5CDD505-2E9C-101B-9397-08002B2CF9AE}" pid="3" name="KSOProductBuildVer">
    <vt:lpwstr>1033-11.2.0.11537</vt:lpwstr>
  </property>
</Properties>
</file>