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 - Main Figures April 2024\"/>
    </mc:Choice>
  </mc:AlternateContent>
  <xr:revisionPtr revIDLastSave="0" documentId="13_ncr:1_{A3F6D901-266B-463E-BD22-931EA35557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. 4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/>
  <c r="H31" i="3" s="1"/>
  <c r="I31" i="3" s="1"/>
  <c r="G32" i="3"/>
  <c r="F40" i="3" s="1"/>
  <c r="G33" i="3"/>
  <c r="G25" i="3"/>
  <c r="H25" i="3" s="1"/>
  <c r="I25" i="3" s="1"/>
  <c r="G26" i="3"/>
  <c r="H26" i="3" s="1"/>
  <c r="I26" i="3" s="1"/>
  <c r="G27" i="3"/>
  <c r="H27" i="3" s="1"/>
  <c r="I27" i="3" s="1"/>
  <c r="G24" i="3"/>
  <c r="H24" i="3" s="1"/>
  <c r="I24" i="3" s="1"/>
  <c r="U5" i="3"/>
  <c r="V5" i="3" s="1"/>
  <c r="W5" i="3" s="1"/>
  <c r="U6" i="3"/>
  <c r="V6" i="3" s="1"/>
  <c r="W6" i="3" s="1"/>
  <c r="U7" i="3"/>
  <c r="V7" i="3" s="1"/>
  <c r="W7" i="3" s="1"/>
  <c r="U10" i="3"/>
  <c r="V10" i="3" s="1"/>
  <c r="W10" i="3" s="1"/>
  <c r="U11" i="3"/>
  <c r="V11" i="3" s="1"/>
  <c r="W11" i="3" s="1"/>
  <c r="U12" i="3"/>
  <c r="V12" i="3" s="1"/>
  <c r="W12" i="3" s="1"/>
  <c r="U13" i="3"/>
  <c r="V13" i="3" s="1"/>
  <c r="W13" i="3" s="1"/>
  <c r="U16" i="3"/>
  <c r="V16" i="3" s="1"/>
  <c r="W16" i="3" s="1"/>
  <c r="U17" i="3"/>
  <c r="V17" i="3" s="1"/>
  <c r="W17" i="3" s="1"/>
  <c r="U18" i="3"/>
  <c r="V18" i="3" s="1"/>
  <c r="W18" i="3" s="1"/>
  <c r="U19" i="3"/>
  <c r="V19" i="3" s="1"/>
  <c r="W19" i="3" s="1"/>
  <c r="U4" i="3"/>
  <c r="V4" i="3" s="1"/>
  <c r="W4" i="3" s="1"/>
  <c r="H17" i="3"/>
  <c r="I17" i="3" s="1"/>
  <c r="G18" i="3"/>
  <c r="H18" i="3" s="1"/>
  <c r="I18" i="3" s="1"/>
  <c r="G19" i="3"/>
  <c r="H19" i="3" s="1"/>
  <c r="I19" i="3" s="1"/>
  <c r="G17" i="3"/>
  <c r="G16" i="3"/>
  <c r="H16" i="3" s="1"/>
  <c r="I16" i="3" s="1"/>
  <c r="G11" i="3"/>
  <c r="H11" i="3" s="1"/>
  <c r="I11" i="3" s="1"/>
  <c r="G12" i="3"/>
  <c r="H12" i="3" s="1"/>
  <c r="I12" i="3" s="1"/>
  <c r="G13" i="3"/>
  <c r="H13" i="3" s="1"/>
  <c r="I13" i="3" s="1"/>
  <c r="G10" i="3"/>
  <c r="H10" i="3" s="1"/>
  <c r="I10" i="3" s="1"/>
  <c r="G5" i="3"/>
  <c r="H5" i="3" s="1"/>
  <c r="I5" i="3" s="1"/>
  <c r="G6" i="3"/>
  <c r="H6" i="3" s="1"/>
  <c r="I6" i="3" s="1"/>
  <c r="G7" i="3"/>
  <c r="H7" i="3" s="1"/>
  <c r="I7" i="3" s="1"/>
  <c r="G4" i="3"/>
  <c r="H4" i="3" s="1"/>
  <c r="I4" i="3" s="1"/>
  <c r="F39" i="3" l="1"/>
  <c r="F37" i="3"/>
  <c r="H30" i="3"/>
  <c r="I30" i="3" s="1"/>
  <c r="G39" i="3"/>
  <c r="H32" i="3"/>
  <c r="I32" i="3" s="1"/>
  <c r="H33" i="3"/>
  <c r="I33" i="3" s="1"/>
</calcChain>
</file>

<file path=xl/sharedStrings.xml><?xml version="1.0" encoding="utf-8"?>
<sst xmlns="http://schemas.openxmlformats.org/spreadsheetml/2006/main" count="85" uniqueCount="19">
  <si>
    <t>Rv</t>
  </si>
  <si>
    <t>ST100</t>
  </si>
  <si>
    <t>PDE</t>
  </si>
  <si>
    <t>24 hr. Normal</t>
  </si>
  <si>
    <t>24 hr. CHP</t>
  </si>
  <si>
    <t>pdeM</t>
  </si>
  <si>
    <t>SET1</t>
  </si>
  <si>
    <t>Set2</t>
  </si>
  <si>
    <t>Set3</t>
  </si>
  <si>
    <t>Avg</t>
  </si>
  <si>
    <t>dilution=5</t>
  </si>
  <si>
    <t>dilution2</t>
  </si>
  <si>
    <t>dilution 1</t>
  </si>
  <si>
    <t>STDev</t>
  </si>
  <si>
    <t>SE</t>
  </si>
  <si>
    <t>pvalues</t>
  </si>
  <si>
    <t>volume plated=50ul</t>
  </si>
  <si>
    <t>Set1</t>
  </si>
  <si>
    <t>CFU of indicated strains under oxidative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</si>
</sst>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F9-4E7B-AA05-A4C74885987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F9-4E7B-AA05-A4C74885987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F9-4E7B-AA05-A4C748859879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7F9-4E7B-AA05-A4C748859879}"/>
              </c:ext>
            </c:extLst>
          </c:dPt>
          <c:errBars>
            <c:errBarType val="both"/>
            <c:errValType val="cust"/>
            <c:noEndCap val="0"/>
            <c:plus>
              <c:numRef>
                <c:f>'Fig. 4C'!$I$24:$I$27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plus>
            <c:minus>
              <c:numRef>
                <c:f>'Fig. 4C'!$I$24:$I$27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minus>
          </c:errBars>
          <c:cat>
            <c:strRef>
              <c:f>'Fig. 4C'!$C$24:$C$27</c:f>
              <c:strCache>
                <c:ptCount val="4"/>
                <c:pt idx="0">
                  <c:v>Rv</c:v>
                </c:pt>
                <c:pt idx="1">
                  <c:v>ST100</c:v>
                </c:pt>
                <c:pt idx="2">
                  <c:v>PDE</c:v>
                </c:pt>
                <c:pt idx="3">
                  <c:v>pdeM</c:v>
                </c:pt>
              </c:strCache>
            </c:strRef>
          </c:cat>
          <c:val>
            <c:numRef>
              <c:f>'Fig. 4C'!$D$24:$D$27</c:f>
              <c:numCache>
                <c:formatCode>General</c:formatCode>
                <c:ptCount val="4"/>
                <c:pt idx="0">
                  <c:v>159333333.33333334</c:v>
                </c:pt>
                <c:pt idx="1">
                  <c:v>108000000</c:v>
                </c:pt>
                <c:pt idx="2">
                  <c:v>153333333.33333334</c:v>
                </c:pt>
                <c:pt idx="3">
                  <c:v>135333333.33333334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F9-4E7B-AA05-A4C748859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44760"/>
        <c:axId val="202745144"/>
      </c:barChart>
      <c:catAx>
        <c:axId val="202744760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202745144"/>
        <c:crosses val="autoZero"/>
        <c:auto val="1"/>
        <c:lblAlgn val="ctr"/>
        <c:lblOffset val="100"/>
        <c:noMultiLvlLbl val="0"/>
      </c:catAx>
      <c:valAx>
        <c:axId val="202745144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 sz="1100" b="1">
                    <a:latin typeface="Arial Black" pitchFamily="34" charset="0"/>
                  </a:rPr>
                  <a:t>Log</a:t>
                </a:r>
                <a:r>
                  <a:rPr lang="en-IN" sz="1100" b="1" baseline="0">
                    <a:latin typeface="Arial Black" pitchFamily="34" charset="0"/>
                  </a:rPr>
                  <a:t> 10 CFU/ml</a:t>
                </a:r>
                <a:endParaRPr lang="en-IN" sz="1100" b="1">
                  <a:latin typeface="Arial Black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202744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83-4B72-880E-D9029C83025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83-4B72-880E-D9029C83025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C583-4B72-880E-D9029C830258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583-4B72-880E-D9029C830258}"/>
              </c:ext>
            </c:extLst>
          </c:dPt>
          <c:errBars>
            <c:errBarType val="both"/>
            <c:errValType val="cust"/>
            <c:noEndCap val="0"/>
            <c:plus>
              <c:numRef>
                <c:f>'Fig. 4C'!$I$30:$I$33</c:f>
                <c:numCache>
                  <c:formatCode>General</c:formatCode>
                  <c:ptCount val="4"/>
                  <c:pt idx="0">
                    <c:v>2782.5292695320304</c:v>
                  </c:pt>
                  <c:pt idx="1">
                    <c:v>1123.5965182406262</c:v>
                  </c:pt>
                  <c:pt idx="2">
                    <c:v>587.10421393879551</c:v>
                  </c:pt>
                  <c:pt idx="3">
                    <c:v>4406.5887817401626</c:v>
                  </c:pt>
                </c:numCache>
              </c:numRef>
            </c:plus>
            <c:minus>
              <c:numRef>
                <c:f>'Fig. 4C'!$I$30:$I$33</c:f>
                <c:numCache>
                  <c:formatCode>General</c:formatCode>
                  <c:ptCount val="4"/>
                  <c:pt idx="0">
                    <c:v>2782.5292695320304</c:v>
                  </c:pt>
                  <c:pt idx="1">
                    <c:v>1123.5965182406262</c:v>
                  </c:pt>
                  <c:pt idx="2">
                    <c:v>587.10421393879551</c:v>
                  </c:pt>
                  <c:pt idx="3">
                    <c:v>4406.5887817401626</c:v>
                  </c:pt>
                </c:numCache>
              </c:numRef>
            </c:minus>
          </c:errBars>
          <c:cat>
            <c:strRef>
              <c:f>'Fig. 4C'!$C$30:$C$33</c:f>
              <c:strCache>
                <c:ptCount val="4"/>
                <c:pt idx="0">
                  <c:v>Rv</c:v>
                </c:pt>
                <c:pt idx="1">
                  <c:v>ST100</c:v>
                </c:pt>
                <c:pt idx="2">
                  <c:v>PDE</c:v>
                </c:pt>
                <c:pt idx="3">
                  <c:v>pdeM</c:v>
                </c:pt>
              </c:strCache>
            </c:strRef>
          </c:cat>
          <c:val>
            <c:numRef>
              <c:f>'Fig. 4C'!$D$30:$D$33</c:f>
              <c:numCache>
                <c:formatCode>General</c:formatCode>
                <c:ptCount val="4"/>
                <c:pt idx="0">
                  <c:v>64466.666666666664</c:v>
                </c:pt>
                <c:pt idx="1">
                  <c:v>15000</c:v>
                </c:pt>
                <c:pt idx="2">
                  <c:v>14266.666666666666</c:v>
                </c:pt>
                <c:pt idx="3">
                  <c:v>45066.666666666672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83-4B72-880E-D9029C83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230736"/>
        <c:axId val="203233168"/>
      </c:barChart>
      <c:catAx>
        <c:axId val="203230736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203233168"/>
        <c:crossesAt val="0"/>
        <c:auto val="1"/>
        <c:lblAlgn val="ctr"/>
        <c:lblOffset val="100"/>
        <c:noMultiLvlLbl val="0"/>
      </c:catAx>
      <c:valAx>
        <c:axId val="203233168"/>
        <c:scaling>
          <c:logBase val="10"/>
          <c:orientation val="minMax"/>
          <c:max val="100000"/>
          <c:min val="1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 sz="1100" b="0" i="0" baseline="0">
                    <a:latin typeface="Arial Black" pitchFamily="34" charset="0"/>
                  </a:rPr>
                  <a:t>Log 10 CFU/ml( oxidative stress)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17147382618839313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203230736"/>
        <c:crosses val="autoZero"/>
        <c:crossBetween val="between"/>
        <c:majorUnit val="10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22</xdr:row>
      <xdr:rowOff>30480</xdr:rowOff>
    </xdr:from>
    <xdr:to>
      <xdr:col>19</xdr:col>
      <xdr:colOff>388620</xdr:colOff>
      <xdr:row>37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38</xdr:row>
      <xdr:rowOff>30480</xdr:rowOff>
    </xdr:from>
    <xdr:to>
      <xdr:col>19</xdr:col>
      <xdr:colOff>381000</xdr:colOff>
      <xdr:row>53</xdr:row>
      <xdr:rowOff>30480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topLeftCell="D34" workbookViewId="0">
      <selection activeCell="K44" sqref="K44"/>
    </sheetView>
  </sheetViews>
  <sheetFormatPr defaultRowHeight="14.5" x14ac:dyDescent="0.35"/>
  <cols>
    <col min="7" max="7" width="10" bestFit="1" customWidth="1"/>
    <col min="8" max="8" width="9" bestFit="1" customWidth="1"/>
    <col min="9" max="9" width="13.81640625" customWidth="1"/>
  </cols>
  <sheetData>
    <row r="1" spans="1:23" ht="22.5" x14ac:dyDescent="0.45">
      <c r="L1" s="2" t="s">
        <v>18</v>
      </c>
      <c r="M1" s="2"/>
      <c r="N1" s="2"/>
      <c r="O1" s="2"/>
      <c r="P1" s="2"/>
      <c r="Q1" s="2"/>
      <c r="R1" s="2"/>
      <c r="S1" s="2"/>
    </row>
    <row r="3" spans="1:23" x14ac:dyDescent="0.35">
      <c r="C3" t="s">
        <v>3</v>
      </c>
      <c r="G3" t="s">
        <v>9</v>
      </c>
      <c r="H3" t="s">
        <v>16</v>
      </c>
      <c r="I3" t="s">
        <v>10</v>
      </c>
      <c r="Q3" t="s">
        <v>4</v>
      </c>
      <c r="U3" t="s">
        <v>9</v>
      </c>
      <c r="V3" t="s">
        <v>16</v>
      </c>
    </row>
    <row r="4" spans="1:23" x14ac:dyDescent="0.35">
      <c r="A4" t="s">
        <v>6</v>
      </c>
      <c r="C4" t="s">
        <v>0</v>
      </c>
      <c r="D4">
        <v>100</v>
      </c>
      <c r="E4">
        <v>99</v>
      </c>
      <c r="F4">
        <v>40</v>
      </c>
      <c r="G4">
        <f>AVERAGE(D4:F4)</f>
        <v>79.666666666666671</v>
      </c>
      <c r="H4">
        <f>G4/50</f>
        <v>1.5933333333333335</v>
      </c>
      <c r="I4">
        <f>H4*100000000</f>
        <v>159333333.33333334</v>
      </c>
      <c r="P4" t="s">
        <v>12</v>
      </c>
      <c r="Q4" t="s">
        <v>0</v>
      </c>
      <c r="R4">
        <v>321</v>
      </c>
      <c r="S4">
        <v>297</v>
      </c>
      <c r="T4">
        <v>349</v>
      </c>
      <c r="U4">
        <f>AVERAGE(R4:T4)</f>
        <v>322.33333333333331</v>
      </c>
      <c r="V4">
        <f>U4/50</f>
        <v>6.4466666666666663</v>
      </c>
      <c r="W4">
        <f>V4*10000</f>
        <v>64466.666666666664</v>
      </c>
    </row>
    <row r="5" spans="1:23" x14ac:dyDescent="0.35">
      <c r="C5" t="s">
        <v>1</v>
      </c>
      <c r="D5">
        <v>97</v>
      </c>
      <c r="E5">
        <v>9</v>
      </c>
      <c r="F5">
        <v>56</v>
      </c>
      <c r="G5">
        <f t="shared" ref="G5:G7" si="0">AVERAGE(D5:F5)</f>
        <v>54</v>
      </c>
      <c r="H5">
        <f t="shared" ref="H5:H19" si="1">G5/50</f>
        <v>1.08</v>
      </c>
      <c r="I5">
        <f t="shared" ref="I5:I19" si="2">H5*100000000</f>
        <v>108000000</v>
      </c>
      <c r="P5" t="s">
        <v>12</v>
      </c>
      <c r="Q5" t="s">
        <v>1</v>
      </c>
      <c r="R5">
        <v>67</v>
      </c>
      <c r="S5">
        <v>88</v>
      </c>
      <c r="T5">
        <v>70</v>
      </c>
      <c r="U5">
        <f t="shared" ref="U5:U19" si="3">AVERAGE(R5:T5)</f>
        <v>75</v>
      </c>
      <c r="V5">
        <f t="shared" ref="V5:V19" si="4">U5/50</f>
        <v>1.5</v>
      </c>
      <c r="W5">
        <f t="shared" ref="W5:W7" si="5">V5*10000</f>
        <v>15000</v>
      </c>
    </row>
    <row r="6" spans="1:23" x14ac:dyDescent="0.35">
      <c r="C6" t="s">
        <v>2</v>
      </c>
      <c r="D6">
        <v>95</v>
      </c>
      <c r="E6">
        <v>77</v>
      </c>
      <c r="F6">
        <v>58</v>
      </c>
      <c r="G6">
        <f t="shared" si="0"/>
        <v>76.666666666666671</v>
      </c>
      <c r="H6">
        <f t="shared" si="1"/>
        <v>1.5333333333333334</v>
      </c>
      <c r="I6">
        <f t="shared" si="2"/>
        <v>153333333.33333334</v>
      </c>
      <c r="P6" t="s">
        <v>12</v>
      </c>
      <c r="Q6" t="s">
        <v>2</v>
      </c>
      <c r="R6">
        <v>71</v>
      </c>
      <c r="S6">
        <v>68</v>
      </c>
      <c r="T6">
        <v>75</v>
      </c>
      <c r="U6">
        <f t="shared" si="3"/>
        <v>71.333333333333329</v>
      </c>
      <c r="V6">
        <f t="shared" si="4"/>
        <v>1.4266666666666665</v>
      </c>
      <c r="W6">
        <f t="shared" si="5"/>
        <v>14266.666666666666</v>
      </c>
    </row>
    <row r="7" spans="1:23" x14ac:dyDescent="0.35">
      <c r="C7" t="s">
        <v>5</v>
      </c>
      <c r="D7">
        <v>42</v>
      </c>
      <c r="E7">
        <v>107</v>
      </c>
      <c r="F7">
        <v>54</v>
      </c>
      <c r="G7">
        <f t="shared" si="0"/>
        <v>67.666666666666671</v>
      </c>
      <c r="H7">
        <f t="shared" si="1"/>
        <v>1.3533333333333335</v>
      </c>
      <c r="I7">
        <f t="shared" si="2"/>
        <v>135333333.33333334</v>
      </c>
      <c r="P7" t="s">
        <v>12</v>
      </c>
      <c r="Q7" t="s">
        <v>5</v>
      </c>
      <c r="R7">
        <v>260</v>
      </c>
      <c r="S7">
        <v>200</v>
      </c>
      <c r="T7">
        <v>216</v>
      </c>
      <c r="U7">
        <f t="shared" si="3"/>
        <v>225.33333333333334</v>
      </c>
      <c r="V7">
        <f t="shared" si="4"/>
        <v>4.5066666666666668</v>
      </c>
      <c r="W7">
        <f t="shared" si="5"/>
        <v>45066.666666666672</v>
      </c>
    </row>
    <row r="10" spans="1:23" x14ac:dyDescent="0.35">
      <c r="A10" t="s">
        <v>7</v>
      </c>
      <c r="C10" t="s">
        <v>0</v>
      </c>
      <c r="D10">
        <v>150</v>
      </c>
      <c r="E10">
        <v>127</v>
      </c>
      <c r="F10">
        <v>100</v>
      </c>
      <c r="G10">
        <f>AVERAGE(D10:F10)</f>
        <v>125.66666666666667</v>
      </c>
      <c r="H10">
        <f t="shared" si="1"/>
        <v>2.5133333333333336</v>
      </c>
      <c r="I10">
        <f t="shared" si="2"/>
        <v>251333333.33333337</v>
      </c>
      <c r="P10" t="s">
        <v>11</v>
      </c>
      <c r="Q10" t="s">
        <v>0</v>
      </c>
      <c r="R10">
        <v>45</v>
      </c>
      <c r="S10">
        <v>30</v>
      </c>
      <c r="T10">
        <v>35</v>
      </c>
      <c r="U10">
        <f t="shared" si="3"/>
        <v>36.666666666666664</v>
      </c>
      <c r="V10">
        <f t="shared" si="4"/>
        <v>0.73333333333333328</v>
      </c>
      <c r="W10">
        <f>V10*100000</f>
        <v>73333.333333333328</v>
      </c>
    </row>
    <row r="11" spans="1:23" x14ac:dyDescent="0.35">
      <c r="C11" t="s">
        <v>1</v>
      </c>
      <c r="D11">
        <v>140</v>
      </c>
      <c r="E11">
        <v>190</v>
      </c>
      <c r="F11">
        <v>89</v>
      </c>
      <c r="G11">
        <f t="shared" ref="G11:G19" si="6">AVERAGE(D11:F11)</f>
        <v>139.66666666666666</v>
      </c>
      <c r="H11">
        <f t="shared" si="1"/>
        <v>2.793333333333333</v>
      </c>
      <c r="I11">
        <f t="shared" si="2"/>
        <v>279333333.33333331</v>
      </c>
      <c r="P11" t="s">
        <v>12</v>
      </c>
      <c r="Q11" t="s">
        <v>1</v>
      </c>
      <c r="R11">
        <v>51</v>
      </c>
      <c r="S11">
        <v>72</v>
      </c>
      <c r="T11">
        <v>101</v>
      </c>
      <c r="U11">
        <f t="shared" si="3"/>
        <v>74.666666666666671</v>
      </c>
      <c r="V11">
        <f t="shared" si="4"/>
        <v>1.4933333333333334</v>
      </c>
      <c r="W11">
        <f>V11*10000</f>
        <v>14933.333333333334</v>
      </c>
    </row>
    <row r="12" spans="1:23" x14ac:dyDescent="0.35">
      <c r="C12" t="s">
        <v>2</v>
      </c>
      <c r="D12">
        <v>99</v>
      </c>
      <c r="E12">
        <v>160</v>
      </c>
      <c r="F12">
        <v>78</v>
      </c>
      <c r="G12">
        <f t="shared" si="6"/>
        <v>112.33333333333333</v>
      </c>
      <c r="H12">
        <f t="shared" si="1"/>
        <v>2.2466666666666666</v>
      </c>
      <c r="I12">
        <f t="shared" si="2"/>
        <v>224666666.66666666</v>
      </c>
      <c r="P12" t="s">
        <v>12</v>
      </c>
      <c r="Q12" t="s">
        <v>2</v>
      </c>
      <c r="R12">
        <v>65</v>
      </c>
      <c r="S12">
        <v>68</v>
      </c>
      <c r="T12">
        <v>75</v>
      </c>
      <c r="U12">
        <f t="shared" si="3"/>
        <v>69.333333333333329</v>
      </c>
      <c r="V12">
        <f t="shared" si="4"/>
        <v>1.3866666666666665</v>
      </c>
      <c r="W12">
        <f t="shared" ref="W12:W19" si="7">V12*10000</f>
        <v>13866.666666666664</v>
      </c>
    </row>
    <row r="13" spans="1:23" x14ac:dyDescent="0.35">
      <c r="C13" t="s">
        <v>5</v>
      </c>
      <c r="D13">
        <v>115</v>
      </c>
      <c r="E13">
        <v>109</v>
      </c>
      <c r="F13">
        <v>170</v>
      </c>
      <c r="G13">
        <f t="shared" si="6"/>
        <v>131.33333333333334</v>
      </c>
      <c r="H13">
        <f t="shared" si="1"/>
        <v>2.6266666666666669</v>
      </c>
      <c r="I13">
        <f t="shared" si="2"/>
        <v>262666666.66666669</v>
      </c>
      <c r="P13" t="s">
        <v>12</v>
      </c>
      <c r="Q13" t="s">
        <v>5</v>
      </c>
      <c r="R13">
        <v>292</v>
      </c>
      <c r="S13">
        <v>301</v>
      </c>
      <c r="T13">
        <v>354</v>
      </c>
      <c r="U13">
        <f t="shared" si="3"/>
        <v>315.66666666666669</v>
      </c>
      <c r="V13">
        <f t="shared" si="4"/>
        <v>6.3133333333333335</v>
      </c>
      <c r="W13">
        <f t="shared" si="7"/>
        <v>63133.333333333336</v>
      </c>
    </row>
    <row r="16" spans="1:23" x14ac:dyDescent="0.35">
      <c r="A16" t="s">
        <v>8</v>
      </c>
      <c r="C16" t="s">
        <v>0</v>
      </c>
      <c r="D16">
        <v>89</v>
      </c>
      <c r="E16">
        <v>100</v>
      </c>
      <c r="F16">
        <v>79</v>
      </c>
      <c r="G16">
        <f t="shared" si="6"/>
        <v>89.333333333333329</v>
      </c>
      <c r="H16">
        <f t="shared" si="1"/>
        <v>1.7866666666666666</v>
      </c>
      <c r="I16">
        <f t="shared" si="2"/>
        <v>178666666.66666666</v>
      </c>
      <c r="P16" t="s">
        <v>12</v>
      </c>
      <c r="Q16" t="s">
        <v>0</v>
      </c>
      <c r="R16">
        <v>320</v>
      </c>
      <c r="S16">
        <v>278</v>
      </c>
      <c r="T16">
        <v>301</v>
      </c>
      <c r="U16">
        <f t="shared" si="3"/>
        <v>299.66666666666669</v>
      </c>
      <c r="V16">
        <f t="shared" si="4"/>
        <v>5.9933333333333341</v>
      </c>
      <c r="W16">
        <f t="shared" si="7"/>
        <v>59933.333333333343</v>
      </c>
    </row>
    <row r="17" spans="3:23" x14ac:dyDescent="0.35">
      <c r="C17" t="s">
        <v>1</v>
      </c>
      <c r="D17">
        <v>60</v>
      </c>
      <c r="E17">
        <v>57</v>
      </c>
      <c r="F17">
        <v>102</v>
      </c>
      <c r="G17">
        <f t="shared" si="6"/>
        <v>73</v>
      </c>
      <c r="H17">
        <f t="shared" si="1"/>
        <v>1.46</v>
      </c>
      <c r="I17">
        <f t="shared" si="2"/>
        <v>146000000</v>
      </c>
      <c r="P17" t="s">
        <v>12</v>
      </c>
      <c r="Q17" t="s">
        <v>1</v>
      </c>
      <c r="R17">
        <v>45</v>
      </c>
      <c r="S17">
        <v>50</v>
      </c>
      <c r="T17">
        <v>58</v>
      </c>
      <c r="U17">
        <f t="shared" si="3"/>
        <v>51</v>
      </c>
      <c r="V17">
        <f t="shared" si="4"/>
        <v>1.02</v>
      </c>
      <c r="W17">
        <f t="shared" si="7"/>
        <v>10200</v>
      </c>
    </row>
    <row r="18" spans="3:23" x14ac:dyDescent="0.35">
      <c r="C18" t="s">
        <v>2</v>
      </c>
      <c r="D18">
        <v>75</v>
      </c>
      <c r="E18">
        <v>78</v>
      </c>
      <c r="F18">
        <v>90</v>
      </c>
      <c r="G18">
        <f t="shared" si="6"/>
        <v>81</v>
      </c>
      <c r="H18">
        <f t="shared" si="1"/>
        <v>1.62</v>
      </c>
      <c r="I18">
        <f t="shared" si="2"/>
        <v>162000000</v>
      </c>
      <c r="P18" t="s">
        <v>12</v>
      </c>
      <c r="Q18" t="s">
        <v>2</v>
      </c>
      <c r="R18">
        <v>65</v>
      </c>
      <c r="S18">
        <v>74</v>
      </c>
      <c r="T18">
        <v>35</v>
      </c>
      <c r="U18">
        <f t="shared" si="3"/>
        <v>58</v>
      </c>
      <c r="V18">
        <f t="shared" si="4"/>
        <v>1.1599999999999999</v>
      </c>
      <c r="W18">
        <f t="shared" si="7"/>
        <v>11600</v>
      </c>
    </row>
    <row r="19" spans="3:23" x14ac:dyDescent="0.35">
      <c r="C19" t="s">
        <v>5</v>
      </c>
      <c r="D19">
        <v>63</v>
      </c>
      <c r="E19">
        <v>87</v>
      </c>
      <c r="F19">
        <v>95</v>
      </c>
      <c r="G19">
        <f t="shared" si="6"/>
        <v>81.666666666666671</v>
      </c>
      <c r="H19">
        <f t="shared" si="1"/>
        <v>1.6333333333333335</v>
      </c>
      <c r="I19">
        <f t="shared" si="2"/>
        <v>163333333.33333334</v>
      </c>
      <c r="P19" t="s">
        <v>12</v>
      </c>
      <c r="Q19" t="s">
        <v>5</v>
      </c>
      <c r="R19">
        <v>250</v>
      </c>
      <c r="S19">
        <v>211</v>
      </c>
      <c r="T19">
        <v>197</v>
      </c>
      <c r="U19">
        <f t="shared" si="3"/>
        <v>219.33333333333334</v>
      </c>
      <c r="V19">
        <f t="shared" si="4"/>
        <v>4.3866666666666667</v>
      </c>
      <c r="W19">
        <f t="shared" si="7"/>
        <v>43866.666666666664</v>
      </c>
    </row>
    <row r="23" spans="3:23" x14ac:dyDescent="0.35">
      <c r="C23" t="s">
        <v>3</v>
      </c>
      <c r="D23" t="s">
        <v>17</v>
      </c>
      <c r="E23" t="s">
        <v>7</v>
      </c>
      <c r="F23" t="s">
        <v>8</v>
      </c>
      <c r="G23" t="s">
        <v>9</v>
      </c>
      <c r="H23" t="s">
        <v>13</v>
      </c>
      <c r="I23" t="s">
        <v>14</v>
      </c>
    </row>
    <row r="24" spans="3:23" x14ac:dyDescent="0.35">
      <c r="C24" t="s">
        <v>0</v>
      </c>
      <c r="D24">
        <v>159333333.33333334</v>
      </c>
      <c r="E24">
        <v>251333333.33333337</v>
      </c>
      <c r="F24">
        <v>178666666.66666666</v>
      </c>
      <c r="G24">
        <f>AVERAGE(D24:F24)</f>
        <v>196444444.44444445</v>
      </c>
      <c r="H24">
        <f>STDEV(D24:G24)</f>
        <v>39606708.497736759</v>
      </c>
      <c r="I24">
        <f>H24/2</f>
        <v>19803354.24886838</v>
      </c>
    </row>
    <row r="25" spans="3:23" x14ac:dyDescent="0.35">
      <c r="C25" t="s">
        <v>1</v>
      </c>
      <c r="D25">
        <v>108000000</v>
      </c>
      <c r="E25">
        <v>279333333.33333331</v>
      </c>
      <c r="F25">
        <v>146000000</v>
      </c>
      <c r="G25">
        <f t="shared" ref="G25:G33" si="8">AVERAGE(D25:F25)</f>
        <v>177777777.77777776</v>
      </c>
      <c r="H25">
        <f t="shared" ref="H25:H27" si="9">STDEV(D25:G25)</f>
        <v>73467217.850994155</v>
      </c>
      <c r="I25">
        <f t="shared" ref="I25:I27" si="10">H25/2</f>
        <v>36733608.925497077</v>
      </c>
    </row>
    <row r="26" spans="3:23" x14ac:dyDescent="0.35">
      <c r="C26" t="s">
        <v>2</v>
      </c>
      <c r="D26">
        <v>153333333.33333334</v>
      </c>
      <c r="E26">
        <v>224666666.66666666</v>
      </c>
      <c r="F26">
        <v>162000000</v>
      </c>
      <c r="G26">
        <f t="shared" si="8"/>
        <v>180000000</v>
      </c>
      <c r="H26">
        <f t="shared" si="9"/>
        <v>31781662.544210531</v>
      </c>
      <c r="I26">
        <f t="shared" si="10"/>
        <v>15890831.272105265</v>
      </c>
    </row>
    <row r="27" spans="3:23" x14ac:dyDescent="0.35">
      <c r="C27" t="s">
        <v>5</v>
      </c>
      <c r="D27">
        <v>135333333.33333334</v>
      </c>
      <c r="E27">
        <v>262666666.66666669</v>
      </c>
      <c r="F27">
        <v>163333333.33333334</v>
      </c>
      <c r="G27">
        <f t="shared" si="8"/>
        <v>187111111.11111113</v>
      </c>
      <c r="H27">
        <f t="shared" si="9"/>
        <v>54635040.535548076</v>
      </c>
      <c r="I27">
        <f t="shared" si="10"/>
        <v>27317520.267774038</v>
      </c>
    </row>
    <row r="29" spans="3:23" x14ac:dyDescent="0.35">
      <c r="C29" t="s">
        <v>4</v>
      </c>
    </row>
    <row r="30" spans="3:23" x14ac:dyDescent="0.35">
      <c r="C30" t="s">
        <v>0</v>
      </c>
      <c r="D30">
        <v>64466.666666666664</v>
      </c>
      <c r="E30">
        <v>73333.333333333328</v>
      </c>
      <c r="F30">
        <v>59933.333333333343</v>
      </c>
      <c r="G30">
        <f t="shared" si="8"/>
        <v>65911.111111111109</v>
      </c>
      <c r="H30">
        <f>STDEV(D30:G30)</f>
        <v>5565.0585390640608</v>
      </c>
      <c r="I30">
        <f>H30/2</f>
        <v>2782.5292695320304</v>
      </c>
    </row>
    <row r="31" spans="3:23" x14ac:dyDescent="0.35">
      <c r="C31" t="s">
        <v>1</v>
      </c>
      <c r="D31">
        <v>15000</v>
      </c>
      <c r="E31">
        <v>14933.333333333334</v>
      </c>
      <c r="F31">
        <v>10200</v>
      </c>
      <c r="G31">
        <f t="shared" si="8"/>
        <v>13377.777777777779</v>
      </c>
      <c r="H31">
        <f t="shared" ref="H31:H33" si="11">STDEV(D31:G31)</f>
        <v>2247.1930364812524</v>
      </c>
      <c r="I31">
        <f t="shared" ref="I31:I33" si="12">H31/2</f>
        <v>1123.5965182406262</v>
      </c>
    </row>
    <row r="32" spans="3:23" x14ac:dyDescent="0.35">
      <c r="C32" t="s">
        <v>2</v>
      </c>
      <c r="D32">
        <v>14266.666666666666</v>
      </c>
      <c r="E32">
        <v>13866.666666666664</v>
      </c>
      <c r="F32">
        <v>11600</v>
      </c>
      <c r="G32">
        <f t="shared" si="8"/>
        <v>13244.444444444443</v>
      </c>
      <c r="H32">
        <f t="shared" si="11"/>
        <v>1174.208427877591</v>
      </c>
      <c r="I32">
        <f t="shared" si="12"/>
        <v>587.10421393879551</v>
      </c>
    </row>
    <row r="33" spans="3:9" x14ac:dyDescent="0.35">
      <c r="C33" t="s">
        <v>5</v>
      </c>
      <c r="D33">
        <v>45066.666666666672</v>
      </c>
      <c r="E33">
        <v>63133.333333333336</v>
      </c>
      <c r="F33">
        <v>43866.666666666664</v>
      </c>
      <c r="G33">
        <f t="shared" si="8"/>
        <v>50688.888888888883</v>
      </c>
      <c r="H33">
        <f t="shared" si="11"/>
        <v>8813.1775634803253</v>
      </c>
      <c r="I33">
        <f t="shared" si="12"/>
        <v>4406.5887817401626</v>
      </c>
    </row>
    <row r="36" spans="3:9" x14ac:dyDescent="0.35">
      <c r="C36" t="s">
        <v>3</v>
      </c>
      <c r="F36" s="1" t="s">
        <v>15</v>
      </c>
    </row>
    <row r="37" spans="3:9" x14ac:dyDescent="0.35">
      <c r="C37" t="s">
        <v>2</v>
      </c>
      <c r="D37">
        <v>180000000</v>
      </c>
      <c r="F37">
        <f>TTEST(D30:G30,D31:G31,2,1)</f>
        <v>1.3512011569418784E-4</v>
      </c>
      <c r="H37">
        <v>15890831.272105265</v>
      </c>
    </row>
    <row r="38" spans="3:9" x14ac:dyDescent="0.35">
      <c r="C38" t="s">
        <v>1</v>
      </c>
      <c r="D38">
        <v>177777777.77777776</v>
      </c>
      <c r="H38">
        <v>36733608.925497077</v>
      </c>
    </row>
    <row r="39" spans="3:9" x14ac:dyDescent="0.35">
      <c r="C39" t="s">
        <v>0</v>
      </c>
      <c r="D39">
        <v>196444444.44444445</v>
      </c>
      <c r="F39">
        <f>TTEST(D30:G30,D32:G32,2,1)</f>
        <v>2.1606599200906174E-4</v>
      </c>
      <c r="G39">
        <f>TTEST(D30:G30,D31:G31,2,1)</f>
        <v>1.3512011569418784E-4</v>
      </c>
      <c r="H39">
        <v>19803354.24886838</v>
      </c>
    </row>
    <row r="40" spans="3:9" x14ac:dyDescent="0.35">
      <c r="C40" t="s">
        <v>5</v>
      </c>
      <c r="D40">
        <v>187111111.11111113</v>
      </c>
      <c r="F40">
        <f>TTEST(D32:G32,D33:G33,2,1)</f>
        <v>2.9570711768868866E-3</v>
      </c>
      <c r="H40">
        <v>27317520.267774038</v>
      </c>
    </row>
    <row r="42" spans="3:9" x14ac:dyDescent="0.35">
      <c r="C42" t="s">
        <v>4</v>
      </c>
    </row>
    <row r="43" spans="3:9" x14ac:dyDescent="0.35">
      <c r="C43" t="s">
        <v>2</v>
      </c>
      <c r="D43">
        <v>13244.444444444443</v>
      </c>
      <c r="H43">
        <v>587.10421393879551</v>
      </c>
    </row>
    <row r="44" spans="3:9" x14ac:dyDescent="0.35">
      <c r="C44" t="s">
        <v>1</v>
      </c>
      <c r="D44">
        <v>13377.777777777779</v>
      </c>
      <c r="H44">
        <v>1123.5965182406262</v>
      </c>
    </row>
    <row r="45" spans="3:9" x14ac:dyDescent="0.35">
      <c r="C45" t="s">
        <v>0</v>
      </c>
      <c r="D45">
        <v>65911.111111111109</v>
      </c>
      <c r="H45">
        <v>2782.5292695320304</v>
      </c>
    </row>
    <row r="46" spans="3:9" x14ac:dyDescent="0.35">
      <c r="C46" t="s">
        <v>5</v>
      </c>
      <c r="D46">
        <v>50688.888888888883</v>
      </c>
      <c r="H46">
        <v>4406.5887817401626</v>
      </c>
    </row>
    <row r="48" spans="3:9" x14ac:dyDescent="0.35">
      <c r="D48" t="s">
        <v>3</v>
      </c>
      <c r="G48" t="s">
        <v>14</v>
      </c>
    </row>
    <row r="49" spans="4:7" x14ac:dyDescent="0.35">
      <c r="D49" t="s">
        <v>0</v>
      </c>
      <c r="E49">
        <v>196444444.44444445</v>
      </c>
      <c r="G49">
        <v>19803354.24886838</v>
      </c>
    </row>
    <row r="50" spans="4:7" x14ac:dyDescent="0.35">
      <c r="D50" t="s">
        <v>1</v>
      </c>
      <c r="E50">
        <v>177777777.77777776</v>
      </c>
      <c r="G50">
        <v>36733608.925497077</v>
      </c>
    </row>
    <row r="51" spans="4:7" x14ac:dyDescent="0.35">
      <c r="D51" t="s">
        <v>2</v>
      </c>
      <c r="E51">
        <v>180000000</v>
      </c>
      <c r="G51">
        <v>15890831.272105265</v>
      </c>
    </row>
    <row r="52" spans="4:7" x14ac:dyDescent="0.35">
      <c r="D52" t="s">
        <v>5</v>
      </c>
      <c r="E52">
        <v>187111111.11111113</v>
      </c>
      <c r="G52">
        <v>27317520.267774038</v>
      </c>
    </row>
    <row r="54" spans="4:7" x14ac:dyDescent="0.35">
      <c r="D54" t="s">
        <v>4</v>
      </c>
    </row>
    <row r="55" spans="4:7" x14ac:dyDescent="0.35">
      <c r="D55" t="s">
        <v>0</v>
      </c>
      <c r="E55">
        <v>65911.111111111109</v>
      </c>
      <c r="G55">
        <v>2782.5292695320304</v>
      </c>
    </row>
    <row r="56" spans="4:7" x14ac:dyDescent="0.35">
      <c r="D56" t="s">
        <v>1</v>
      </c>
      <c r="E56">
        <v>13377.777777777779</v>
      </c>
      <c r="G56">
        <v>1123.5965182406262</v>
      </c>
    </row>
    <row r="57" spans="4:7" x14ac:dyDescent="0.35">
      <c r="D57" t="s">
        <v>2</v>
      </c>
      <c r="E57">
        <v>13244.444444444443</v>
      </c>
      <c r="G57">
        <v>587.10421393879551</v>
      </c>
    </row>
    <row r="58" spans="4:7" x14ac:dyDescent="0.35">
      <c r="D58" t="s">
        <v>5</v>
      </c>
      <c r="E58">
        <v>50688.888888888883</v>
      </c>
      <c r="G58">
        <v>4406.5887817401626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Khushboo Mehta</cp:lastModifiedBy>
  <dcterms:created xsi:type="dcterms:W3CDTF">2019-12-19T09:26:18Z</dcterms:created>
  <dcterms:modified xsi:type="dcterms:W3CDTF">2024-04-24T12:41:58Z</dcterms:modified>
</cp:coreProperties>
</file>