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ckmanfoundation.sharepoint.com/sites/ExecutiveDirector/Shared Documents/Programs/Blind App Data/E-Life Paper Final Revisions/"/>
    </mc:Choice>
  </mc:AlternateContent>
  <xr:revisionPtr revIDLastSave="0" documentId="8_{6EC584EA-2685-45BD-8C1F-4D68B8ED58C2}" xr6:coauthVersionLast="47" xr6:coauthVersionMax="47" xr10:uidLastSave="{00000000-0000-0000-0000-000000000000}"/>
  <bookViews>
    <workbookView xWindow="-120" yWindow="-120" windowWidth="29040" windowHeight="15720" xr2:uid="{395074ED-466C-42B5-9A6C-E71E755F5F10}"/>
  </bookViews>
  <sheets>
    <sheet name="Supplemental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E48" i="1"/>
  <c r="I46" i="1"/>
  <c r="E46" i="1"/>
  <c r="I44" i="1"/>
  <c r="E44" i="1"/>
  <c r="I43" i="1"/>
  <c r="E43" i="1"/>
  <c r="I42" i="1"/>
  <c r="E42" i="1"/>
  <c r="I41" i="1"/>
  <c r="E41" i="1"/>
  <c r="I40" i="1"/>
  <c r="E40" i="1"/>
  <c r="I36" i="1"/>
  <c r="E36" i="1"/>
  <c r="I34" i="1"/>
  <c r="E34" i="1"/>
  <c r="I32" i="1"/>
  <c r="E32" i="1"/>
  <c r="I31" i="1"/>
  <c r="E31" i="1"/>
  <c r="I30" i="1"/>
  <c r="E30" i="1"/>
  <c r="I29" i="1"/>
  <c r="E29" i="1"/>
  <c r="I28" i="1"/>
  <c r="E28" i="1"/>
  <c r="I24" i="1"/>
  <c r="E24" i="1"/>
  <c r="I22" i="1"/>
  <c r="E22" i="1"/>
  <c r="I20" i="1"/>
  <c r="E20" i="1"/>
  <c r="I19" i="1"/>
  <c r="E19" i="1"/>
  <c r="I18" i="1"/>
  <c r="E18" i="1"/>
  <c r="I17" i="1"/>
  <c r="E17" i="1"/>
  <c r="I16" i="1"/>
  <c r="E16" i="1"/>
  <c r="I12" i="1"/>
  <c r="E12" i="1"/>
  <c r="I10" i="1"/>
  <c r="E10" i="1"/>
  <c r="I8" i="1"/>
  <c r="E8" i="1"/>
  <c r="I7" i="1"/>
  <c r="E7" i="1"/>
  <c r="I6" i="1"/>
  <c r="E6" i="1"/>
  <c r="I5" i="1"/>
  <c r="E5" i="1"/>
  <c r="I4" i="1"/>
  <c r="E4" i="1"/>
</calcChain>
</file>

<file path=xl/sharedStrings.xml><?xml version="1.0" encoding="utf-8"?>
<sst xmlns="http://schemas.openxmlformats.org/spreadsheetml/2006/main" count="241" uniqueCount="107">
  <si>
    <t>Ranked List: NCSES 2018</t>
  </si>
  <si>
    <t>Ranked List: NCSES 2020</t>
  </si>
  <si>
    <t>Category</t>
  </si>
  <si>
    <t>Unblinded Average (Range)</t>
  </si>
  <si>
    <t>Blinded* Average (Range)</t>
  </si>
  <si>
    <t>Unblinded - Blinded</t>
  </si>
  <si>
    <t>1-10</t>
  </si>
  <si>
    <t>2.4 (1.6-3.4)</t>
  </si>
  <si>
    <t>1.9 (0.65-2.5)</t>
  </si>
  <si>
    <t>2.8 (1.6-3.6)</t>
  </si>
  <si>
    <t>1.9 (0.66-3.0)</t>
  </si>
  <si>
    <t>11-25</t>
  </si>
  <si>
    <t>1.6 (0.60-2.3)</t>
  </si>
  <si>
    <t>0.77 (0.47-1.4)</t>
  </si>
  <si>
    <t>1.2 (0.0-2.1)</t>
  </si>
  <si>
    <t>1.0 (0.45-1.9)</t>
  </si>
  <si>
    <t>26-50</t>
  </si>
  <si>
    <t>0.38 (0.0-0.90)</t>
  </si>
  <si>
    <t>1.5 (1.0-1.9)</t>
  </si>
  <si>
    <t>0.27 (0.0-0.69)</t>
  </si>
  <si>
    <t>1.4 (0.85-1.6)</t>
  </si>
  <si>
    <t>51-100</t>
  </si>
  <si>
    <t>0.87 (0.52-1.4)</t>
  </si>
  <si>
    <t>0.31 (0.0-0.95)</t>
  </si>
  <si>
    <t>1.0 (0.70-1.3)</t>
  </si>
  <si>
    <t>0.29 (0.0-0.42)</t>
  </si>
  <si>
    <t>Other</t>
  </si>
  <si>
    <t>0.40 (0.33-0.53)</t>
  </si>
  <si>
    <t>0.89 (0.74-1.2)</t>
  </si>
  <si>
    <t>0.38 (0.31-0.51)</t>
  </si>
  <si>
    <t>0.86 (0.65-0.78)</t>
  </si>
  <si>
    <t>Analysis</t>
  </si>
  <si>
    <t>Unblinded</t>
  </si>
  <si>
    <t>Blinded</t>
  </si>
  <si>
    <t xml:space="preserve">Chi-squared </t>
  </si>
  <si>
    <t>p (d.f. = 4)</t>
  </si>
  <si>
    <t>Cramer's V</t>
  </si>
  <si>
    <t>Effect Size</t>
  </si>
  <si>
    <t>Small</t>
  </si>
  <si>
    <t>Ranked List: ShanghaiRanking 2018</t>
  </si>
  <si>
    <t>Ranked List: ShanghaiRanking 2023</t>
  </si>
  <si>
    <t>3.0 (1.7-3.8)</t>
  </si>
  <si>
    <t>1.2 (0.53-1.5)</t>
  </si>
  <si>
    <t>2.6 (1.6-3.6)</t>
  </si>
  <si>
    <t>1.1 (0.59-1.5)</t>
  </si>
  <si>
    <t>1.4 (0.57-1.8)</t>
  </si>
  <si>
    <t>1.9 (1.6-2.4)</t>
  </si>
  <si>
    <t>1.6 (1.1-2.1)</t>
  </si>
  <si>
    <t>1.8 (1.6-2.2)</t>
  </si>
  <si>
    <t>0.39 (0.0-0.81)</t>
  </si>
  <si>
    <t>0.91 (0.52-1.1)</t>
  </si>
  <si>
    <t>0.12 (0.0-0.47)</t>
  </si>
  <si>
    <t>0.77 (0.34-1.0)</t>
  </si>
  <si>
    <t>0.63 (0.0-1.1)</t>
  </si>
  <si>
    <t>0.49 (0.0-0.88)</t>
  </si>
  <si>
    <t>0.70 (0.42-1.4)</t>
  </si>
  <si>
    <t>0.88 (0.50-1.1)</t>
  </si>
  <si>
    <t>0.43 (0.0-0.80)</t>
  </si>
  <si>
    <t>0.69 (0.0-1.1)</t>
  </si>
  <si>
    <t>0.68 (0.43-1.4)</t>
  </si>
  <si>
    <t>0.64 (0.0-1.1)</t>
  </si>
  <si>
    <t>Medium</t>
  </si>
  <si>
    <t>Ranked List: Times Higher Ed 2018</t>
  </si>
  <si>
    <t>Ranked List: Times Higher Ed 2023</t>
  </si>
  <si>
    <t>2.4 (1.4-4.0)</t>
  </si>
  <si>
    <t>1.3 (0.8-1.6)</t>
  </si>
  <si>
    <t>2.5 (1.4-3.6)</t>
  </si>
  <si>
    <t>1.1 (0.77-1.5)</t>
  </si>
  <si>
    <t>1.6 (0.0-2.7)</t>
  </si>
  <si>
    <t>1.4 (0.98-2.3)</t>
  </si>
  <si>
    <t>1.6 (0.5-2.6)</t>
  </si>
  <si>
    <t>1.5 (1.1-2.0)</t>
  </si>
  <si>
    <t>0.37 (0.0-1.5)</t>
  </si>
  <si>
    <t>0.70 (0.37-0.97)</t>
  </si>
  <si>
    <t>0.34 (0.0-0.91)</t>
  </si>
  <si>
    <t>0.75 (0.63-0.92)</t>
  </si>
  <si>
    <t>0.27 (0.0-1.1)</t>
  </si>
  <si>
    <t>0.95 (0.55-1.3)</t>
  </si>
  <si>
    <t>0.56 (0.0-1.0)</t>
  </si>
  <si>
    <t>1.1 (0.56-1.5)</t>
  </si>
  <si>
    <t>0.65 (0.36-1.2)</t>
  </si>
  <si>
    <t>0.74 (0.45-0.98)</t>
  </si>
  <si>
    <t>0.48 (0.0-0.98)</t>
  </si>
  <si>
    <t>0.72 (0.42-0.99)</t>
  </si>
  <si>
    <t>Ranked List: Leiden 2018-2021</t>
  </si>
  <si>
    <t>Ranked List: AMBF 1990-2018</t>
  </si>
  <si>
    <t>2.4 (1.9-3.2)</t>
  </si>
  <si>
    <t>1.3 (0.64-2.5)</t>
  </si>
  <si>
    <t>2.3 (1.5-3.0)</t>
  </si>
  <si>
    <t>1.5 (1.3-2.0)</t>
  </si>
  <si>
    <t>1.4 (0.69-1.7)</t>
  </si>
  <si>
    <t>1.3 (0-2.1)</t>
  </si>
  <si>
    <t>1.1 (0.0-2.0)</t>
  </si>
  <si>
    <t>1.3 (1.3-1.4)</t>
  </si>
  <si>
    <t>0.30 (0.0-0.65)</t>
  </si>
  <si>
    <t>1.4 (0.86-2.0)</t>
  </si>
  <si>
    <t>0.76 (0.6-1.9)</t>
  </si>
  <si>
    <t>0.37 (0.0-0.57)</t>
  </si>
  <si>
    <t>0.56 (0.49-0.73)</t>
  </si>
  <si>
    <t>0.58 (0.0-1.3)</t>
  </si>
  <si>
    <t>0.77 (0.0-1.8)</t>
  </si>
  <si>
    <t>1.5 (0.55-2.0)</t>
  </si>
  <si>
    <t>0.84 (0.81-.089)</t>
  </si>
  <si>
    <t>0.82 (0.59-1.2)</t>
  </si>
  <si>
    <t>0.22 (0.0-0.32)</t>
  </si>
  <si>
    <t>0.62 (0.31-1.2)</t>
  </si>
  <si>
    <t>*Blinded scenario has three years of data, 2021-2023.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</si>
</sst>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4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2782-15D5-4AE4-BBF2-19EE1152E3A0}">
  <dimension ref="B2:I51"/>
  <sheetViews>
    <sheetView showGridLines="0" tabSelected="1" workbookViewId="0">
      <selection activeCell="K15" sqref="K15"/>
    </sheetView>
  </sheetViews>
  <sheetFormatPr defaultRowHeight="15" x14ac:dyDescent="0.25"/>
  <cols>
    <col min="1" max="1" width="6.28515625" customWidth="1"/>
    <col min="2" max="2" width="13.42578125" customWidth="1"/>
    <col min="3" max="3" width="16.28515625" customWidth="1"/>
    <col min="4" max="4" width="15.7109375" bestFit="1" customWidth="1"/>
    <col min="5" max="5" width="11.140625" customWidth="1"/>
    <col min="6" max="6" width="12.140625" bestFit="1" customWidth="1"/>
    <col min="7" max="8" width="15.7109375" bestFit="1" customWidth="1"/>
    <col min="9" max="9" width="10.42578125" bestFit="1" customWidth="1"/>
  </cols>
  <sheetData>
    <row r="2" spans="2:9" ht="15.75" x14ac:dyDescent="0.25">
      <c r="B2" s="1" t="s">
        <v>0</v>
      </c>
      <c r="C2" s="1"/>
      <c r="D2" s="1"/>
      <c r="E2" s="2"/>
      <c r="F2" s="3" t="s">
        <v>1</v>
      </c>
      <c r="G2" s="1"/>
      <c r="H2" s="1"/>
      <c r="I2" s="1"/>
    </row>
    <row r="3" spans="2:9" ht="33.75" customHeight="1" x14ac:dyDescent="0.25">
      <c r="B3" s="4" t="s">
        <v>2</v>
      </c>
      <c r="C3" s="4" t="s">
        <v>3</v>
      </c>
      <c r="D3" s="4" t="s">
        <v>4</v>
      </c>
      <c r="E3" s="5" t="s">
        <v>5</v>
      </c>
      <c r="F3" s="6" t="s">
        <v>2</v>
      </c>
      <c r="G3" s="4" t="s">
        <v>3</v>
      </c>
      <c r="H3" s="4" t="s">
        <v>4</v>
      </c>
      <c r="I3" s="4" t="s">
        <v>5</v>
      </c>
    </row>
    <row r="4" spans="2:9" x14ac:dyDescent="0.25">
      <c r="B4" s="7" t="s">
        <v>6</v>
      </c>
      <c r="C4" s="8" t="s">
        <v>7</v>
      </c>
      <c r="D4" s="8" t="s">
        <v>8</v>
      </c>
      <c r="E4" s="9">
        <f>2.4-1.9</f>
        <v>0.5</v>
      </c>
      <c r="F4" s="10" t="s">
        <v>6</v>
      </c>
      <c r="G4" s="8" t="s">
        <v>9</v>
      </c>
      <c r="H4" s="8" t="s">
        <v>10</v>
      </c>
      <c r="I4" s="8">
        <f>2.8-1.9</f>
        <v>0.89999999999999991</v>
      </c>
    </row>
    <row r="5" spans="2:9" x14ac:dyDescent="0.25">
      <c r="B5" s="7" t="s">
        <v>11</v>
      </c>
      <c r="C5" s="8" t="s">
        <v>12</v>
      </c>
      <c r="D5" s="8" t="s">
        <v>13</v>
      </c>
      <c r="E5" s="9">
        <f>1.6-0.77</f>
        <v>0.83000000000000007</v>
      </c>
      <c r="F5" s="10" t="s">
        <v>11</v>
      </c>
      <c r="G5" s="8" t="s">
        <v>14</v>
      </c>
      <c r="H5" s="8" t="s">
        <v>15</v>
      </c>
      <c r="I5" s="8">
        <f>1.2-1</f>
        <v>0.19999999999999996</v>
      </c>
    </row>
    <row r="6" spans="2:9" x14ac:dyDescent="0.25">
      <c r="B6" s="7" t="s">
        <v>16</v>
      </c>
      <c r="C6" s="8" t="s">
        <v>17</v>
      </c>
      <c r="D6" s="8" t="s">
        <v>18</v>
      </c>
      <c r="E6" s="9">
        <f>0.38-1.5</f>
        <v>-1.1200000000000001</v>
      </c>
      <c r="F6" s="10" t="s">
        <v>16</v>
      </c>
      <c r="G6" s="8" t="s">
        <v>19</v>
      </c>
      <c r="H6" s="8" t="s">
        <v>20</v>
      </c>
      <c r="I6" s="8">
        <f>0.27-1.4</f>
        <v>-1.1299999999999999</v>
      </c>
    </row>
    <row r="7" spans="2:9" x14ac:dyDescent="0.25">
      <c r="B7" s="7" t="s">
        <v>21</v>
      </c>
      <c r="C7" s="8" t="s">
        <v>22</v>
      </c>
      <c r="D7" s="8" t="s">
        <v>23</v>
      </c>
      <c r="E7" s="9">
        <f>0.87-0.31</f>
        <v>0.56000000000000005</v>
      </c>
      <c r="F7" s="10" t="s">
        <v>21</v>
      </c>
      <c r="G7" s="8" t="s">
        <v>24</v>
      </c>
      <c r="H7" s="8" t="s">
        <v>25</v>
      </c>
      <c r="I7" s="8">
        <f>1-0.29</f>
        <v>0.71</v>
      </c>
    </row>
    <row r="8" spans="2:9" x14ac:dyDescent="0.25">
      <c r="B8" s="11" t="s">
        <v>26</v>
      </c>
      <c r="C8" s="8" t="s">
        <v>27</v>
      </c>
      <c r="D8" s="8" t="s">
        <v>28</v>
      </c>
      <c r="E8" s="9">
        <f>0.4-0.9</f>
        <v>-0.5</v>
      </c>
      <c r="F8" s="12" t="s">
        <v>26</v>
      </c>
      <c r="G8" s="8" t="s">
        <v>29</v>
      </c>
      <c r="H8" s="8" t="s">
        <v>30</v>
      </c>
      <c r="I8" s="8">
        <f>0.38-0.86</f>
        <v>-0.48</v>
      </c>
    </row>
    <row r="9" spans="2:9" ht="26.25" customHeight="1" x14ac:dyDescent="0.25">
      <c r="B9" s="13" t="s">
        <v>31</v>
      </c>
      <c r="C9" s="4" t="s">
        <v>32</v>
      </c>
      <c r="D9" s="4" t="s">
        <v>33</v>
      </c>
      <c r="E9" s="5" t="s">
        <v>5</v>
      </c>
      <c r="F9" s="14" t="s">
        <v>31</v>
      </c>
      <c r="G9" s="4" t="s">
        <v>32</v>
      </c>
      <c r="H9" s="4" t="s">
        <v>33</v>
      </c>
      <c r="I9" s="4" t="s">
        <v>5</v>
      </c>
    </row>
    <row r="10" spans="2:9" x14ac:dyDescent="0.25">
      <c r="B10" s="11" t="s">
        <v>34</v>
      </c>
      <c r="C10" s="8">
        <v>19.690000000000001</v>
      </c>
      <c r="D10" s="8">
        <v>8.08</v>
      </c>
      <c r="E10" s="9">
        <f>C10-D10</f>
        <v>11.610000000000001</v>
      </c>
      <c r="F10" s="12" t="s">
        <v>34</v>
      </c>
      <c r="G10" s="8">
        <v>27.08</v>
      </c>
      <c r="H10" s="8">
        <v>7.37</v>
      </c>
      <c r="I10" s="8">
        <f>G10-H10</f>
        <v>19.709999999999997</v>
      </c>
    </row>
    <row r="11" spans="2:9" x14ac:dyDescent="0.25">
      <c r="B11" s="11" t="s">
        <v>35</v>
      </c>
      <c r="C11" s="15">
        <v>5.7600000000000001E-4</v>
      </c>
      <c r="D11" s="8">
        <v>8.8849999999999998E-2</v>
      </c>
      <c r="E11" s="9"/>
      <c r="F11" s="12" t="s">
        <v>35</v>
      </c>
      <c r="G11" s="16">
        <v>1.9199999999999999E-5</v>
      </c>
      <c r="H11" s="8">
        <v>0.11700000000000001</v>
      </c>
      <c r="I11" s="8"/>
    </row>
    <row r="12" spans="2:9" x14ac:dyDescent="0.25">
      <c r="B12" s="11" t="s">
        <v>36</v>
      </c>
      <c r="C12" s="8">
        <v>0.12</v>
      </c>
      <c r="D12" s="8">
        <v>0.11</v>
      </c>
      <c r="E12" s="9">
        <f>C12-D12</f>
        <v>9.999999999999995E-3</v>
      </c>
      <c r="F12" s="12" t="s">
        <v>36</v>
      </c>
      <c r="G12" s="8">
        <v>0.14000000000000001</v>
      </c>
      <c r="H12" s="8">
        <v>0.1</v>
      </c>
      <c r="I12" s="8">
        <f>G12-H12</f>
        <v>4.0000000000000008E-2</v>
      </c>
    </row>
    <row r="13" spans="2:9" ht="15.75" thickBot="1" x14ac:dyDescent="0.3">
      <c r="B13" s="17" t="s">
        <v>37</v>
      </c>
      <c r="C13" s="18" t="s">
        <v>38</v>
      </c>
      <c r="D13" s="18" t="s">
        <v>38</v>
      </c>
      <c r="E13" s="19"/>
      <c r="F13" s="20" t="s">
        <v>37</v>
      </c>
      <c r="G13" s="18" t="s">
        <v>38</v>
      </c>
      <c r="H13" s="18" t="s">
        <v>38</v>
      </c>
      <c r="I13" s="21"/>
    </row>
    <row r="14" spans="2:9" ht="16.5" thickTop="1" x14ac:dyDescent="0.25">
      <c r="B14" s="22" t="s">
        <v>39</v>
      </c>
      <c r="C14" s="22"/>
      <c r="D14" s="22"/>
      <c r="E14" s="23"/>
      <c r="F14" s="24" t="s">
        <v>40</v>
      </c>
      <c r="G14" s="22"/>
      <c r="H14" s="22"/>
      <c r="I14" s="22"/>
    </row>
    <row r="15" spans="2:9" ht="30" x14ac:dyDescent="0.25">
      <c r="B15" s="4" t="s">
        <v>2</v>
      </c>
      <c r="C15" s="4" t="s">
        <v>3</v>
      </c>
      <c r="D15" s="4" t="s">
        <v>4</v>
      </c>
      <c r="E15" s="5" t="s">
        <v>5</v>
      </c>
      <c r="F15" s="6" t="s">
        <v>2</v>
      </c>
      <c r="G15" s="4" t="s">
        <v>3</v>
      </c>
      <c r="H15" s="4" t="s">
        <v>4</v>
      </c>
      <c r="I15" s="4" t="s">
        <v>5</v>
      </c>
    </row>
    <row r="16" spans="2:9" x14ac:dyDescent="0.25">
      <c r="B16" s="7" t="s">
        <v>6</v>
      </c>
      <c r="C16" s="8" t="s">
        <v>41</v>
      </c>
      <c r="D16" s="8" t="s">
        <v>42</v>
      </c>
      <c r="E16" s="9">
        <f>3-1.2</f>
        <v>1.8</v>
      </c>
      <c r="F16" s="10" t="s">
        <v>6</v>
      </c>
      <c r="G16" s="8" t="s">
        <v>43</v>
      </c>
      <c r="H16" s="8" t="s">
        <v>44</v>
      </c>
      <c r="I16" s="8">
        <f>2.6-1.1</f>
        <v>1.5</v>
      </c>
    </row>
    <row r="17" spans="2:9" x14ac:dyDescent="0.25">
      <c r="B17" s="7" t="s">
        <v>11</v>
      </c>
      <c r="C17" s="8" t="s">
        <v>45</v>
      </c>
      <c r="D17" s="8" t="s">
        <v>46</v>
      </c>
      <c r="E17" s="9">
        <f>1.4-1.9</f>
        <v>-0.5</v>
      </c>
      <c r="F17" s="10" t="s">
        <v>11</v>
      </c>
      <c r="G17" s="8" t="s">
        <v>47</v>
      </c>
      <c r="H17" s="8" t="s">
        <v>48</v>
      </c>
      <c r="I17" s="8">
        <f>1.6-1.8</f>
        <v>-0.19999999999999996</v>
      </c>
    </row>
    <row r="18" spans="2:9" x14ac:dyDescent="0.25">
      <c r="B18" s="7" t="s">
        <v>16</v>
      </c>
      <c r="C18" s="8" t="s">
        <v>49</v>
      </c>
      <c r="D18" s="8" t="s">
        <v>50</v>
      </c>
      <c r="E18" s="9">
        <f>0.39-0.91</f>
        <v>-0.52</v>
      </c>
      <c r="F18" s="10" t="s">
        <v>16</v>
      </c>
      <c r="G18" s="8" t="s">
        <v>51</v>
      </c>
      <c r="H18" s="8" t="s">
        <v>52</v>
      </c>
      <c r="I18" s="8">
        <f>0.12-0.77</f>
        <v>-0.65</v>
      </c>
    </row>
    <row r="19" spans="2:9" x14ac:dyDescent="0.25">
      <c r="B19" s="7" t="s">
        <v>21</v>
      </c>
      <c r="C19" s="8" t="s">
        <v>53</v>
      </c>
      <c r="D19" s="8" t="s">
        <v>54</v>
      </c>
      <c r="E19" s="9">
        <f>0.63-0.49</f>
        <v>0.14000000000000001</v>
      </c>
      <c r="F19" s="10" t="s">
        <v>21</v>
      </c>
      <c r="G19" s="8" t="s">
        <v>55</v>
      </c>
      <c r="H19" s="8" t="s">
        <v>56</v>
      </c>
      <c r="I19" s="8">
        <f>0.7-0.88</f>
        <v>-0.18000000000000005</v>
      </c>
    </row>
    <row r="20" spans="2:9" x14ac:dyDescent="0.25">
      <c r="B20" s="11" t="s">
        <v>26</v>
      </c>
      <c r="C20" s="8" t="s">
        <v>57</v>
      </c>
      <c r="D20" s="8" t="s">
        <v>58</v>
      </c>
      <c r="E20" s="9">
        <f>0.43-0.69</f>
        <v>-0.25999999999999995</v>
      </c>
      <c r="F20" s="12" t="s">
        <v>26</v>
      </c>
      <c r="G20" s="8" t="s">
        <v>59</v>
      </c>
      <c r="H20" s="8" t="s">
        <v>60</v>
      </c>
      <c r="I20" s="8">
        <f>0.68-0.64</f>
        <v>4.0000000000000036E-2</v>
      </c>
    </row>
    <row r="21" spans="2:9" ht="30" x14ac:dyDescent="0.25">
      <c r="B21" s="13" t="s">
        <v>31</v>
      </c>
      <c r="C21" s="4" t="s">
        <v>32</v>
      </c>
      <c r="D21" s="4" t="s">
        <v>33</v>
      </c>
      <c r="E21" s="5" t="s">
        <v>5</v>
      </c>
      <c r="F21" s="14" t="s">
        <v>31</v>
      </c>
      <c r="G21" s="4" t="s">
        <v>32</v>
      </c>
      <c r="H21" s="4" t="s">
        <v>33</v>
      </c>
      <c r="I21" s="4" t="s">
        <v>5</v>
      </c>
    </row>
    <row r="22" spans="2:9" x14ac:dyDescent="0.25">
      <c r="B22" s="11" t="s">
        <v>34</v>
      </c>
      <c r="C22" s="8">
        <v>29.42</v>
      </c>
      <c r="D22" s="8">
        <v>6.28</v>
      </c>
      <c r="E22" s="9">
        <f>C22-D22</f>
        <v>23.14</v>
      </c>
      <c r="F22" s="12" t="s">
        <v>34</v>
      </c>
      <c r="G22" s="8">
        <v>24.77</v>
      </c>
      <c r="H22" s="8">
        <v>5.29</v>
      </c>
      <c r="I22" s="8">
        <f>G22-H22</f>
        <v>19.48</v>
      </c>
    </row>
    <row r="23" spans="2:9" x14ac:dyDescent="0.25">
      <c r="B23" s="11" t="s">
        <v>35</v>
      </c>
      <c r="C23" s="16">
        <v>6.4300000000000003E-6</v>
      </c>
      <c r="D23" s="8">
        <v>0.17899999999999999</v>
      </c>
      <c r="E23" s="9"/>
      <c r="F23" s="12" t="s">
        <v>35</v>
      </c>
      <c r="G23" s="16">
        <v>5.5899999999999997E-5</v>
      </c>
      <c r="H23" s="8">
        <v>0.25900000000000001</v>
      </c>
      <c r="I23" s="8"/>
    </row>
    <row r="24" spans="2:9" x14ac:dyDescent="0.25">
      <c r="B24" s="11" t="s">
        <v>36</v>
      </c>
      <c r="C24" s="8">
        <v>0.15</v>
      </c>
      <c r="D24" s="8">
        <v>0.1</v>
      </c>
      <c r="E24" s="9">
        <f>C24-D24</f>
        <v>4.9999999999999989E-2</v>
      </c>
      <c r="F24" s="12" t="s">
        <v>36</v>
      </c>
      <c r="G24" s="8">
        <v>0.13</v>
      </c>
      <c r="H24" s="8">
        <v>0.09</v>
      </c>
      <c r="I24" s="8">
        <f>G24-H24</f>
        <v>4.0000000000000008E-2</v>
      </c>
    </row>
    <row r="25" spans="2:9" ht="15.75" thickBot="1" x14ac:dyDescent="0.3">
      <c r="B25" s="17" t="s">
        <v>37</v>
      </c>
      <c r="C25" s="18" t="s">
        <v>61</v>
      </c>
      <c r="D25" s="18" t="s">
        <v>38</v>
      </c>
      <c r="E25" s="19"/>
      <c r="F25" s="20" t="s">
        <v>37</v>
      </c>
      <c r="G25" s="18" t="s">
        <v>38</v>
      </c>
      <c r="H25" s="18" t="s">
        <v>38</v>
      </c>
      <c r="I25" s="21"/>
    </row>
    <row r="26" spans="2:9" ht="16.5" thickTop="1" x14ac:dyDescent="0.25">
      <c r="B26" s="22" t="s">
        <v>62</v>
      </c>
      <c r="C26" s="22"/>
      <c r="D26" s="22"/>
      <c r="E26" s="23"/>
      <c r="F26" s="24" t="s">
        <v>63</v>
      </c>
      <c r="G26" s="22"/>
      <c r="H26" s="22"/>
      <c r="I26" s="22"/>
    </row>
    <row r="27" spans="2:9" ht="30" x14ac:dyDescent="0.25">
      <c r="B27" s="4" t="s">
        <v>2</v>
      </c>
      <c r="C27" s="4" t="s">
        <v>3</v>
      </c>
      <c r="D27" s="4" t="s">
        <v>4</v>
      </c>
      <c r="E27" s="5" t="s">
        <v>5</v>
      </c>
      <c r="F27" s="6" t="s">
        <v>2</v>
      </c>
      <c r="G27" s="4" t="s">
        <v>3</v>
      </c>
      <c r="H27" s="4" t="s">
        <v>4</v>
      </c>
      <c r="I27" s="4" t="s">
        <v>5</v>
      </c>
    </row>
    <row r="28" spans="2:9" x14ac:dyDescent="0.25">
      <c r="B28" s="7" t="s">
        <v>6</v>
      </c>
      <c r="C28" s="8" t="s">
        <v>64</v>
      </c>
      <c r="D28" s="8" t="s">
        <v>65</v>
      </c>
      <c r="E28" s="9">
        <f>2.4-1.3</f>
        <v>1.0999999999999999</v>
      </c>
      <c r="F28" s="10" t="s">
        <v>6</v>
      </c>
      <c r="G28" s="8" t="s">
        <v>66</v>
      </c>
      <c r="H28" s="8" t="s">
        <v>67</v>
      </c>
      <c r="I28" s="8">
        <f>2.5-1.1</f>
        <v>1.4</v>
      </c>
    </row>
    <row r="29" spans="2:9" x14ac:dyDescent="0.25">
      <c r="B29" s="7" t="s">
        <v>11</v>
      </c>
      <c r="C29" s="8" t="s">
        <v>68</v>
      </c>
      <c r="D29" s="8" t="s">
        <v>69</v>
      </c>
      <c r="E29" s="9">
        <f>1.6-1.4</f>
        <v>0.20000000000000018</v>
      </c>
      <c r="F29" s="10" t="s">
        <v>11</v>
      </c>
      <c r="G29" s="8" t="s">
        <v>70</v>
      </c>
      <c r="H29" s="8" t="s">
        <v>71</v>
      </c>
      <c r="I29" s="8">
        <f>1.6-1.5</f>
        <v>0.10000000000000009</v>
      </c>
    </row>
    <row r="30" spans="2:9" x14ac:dyDescent="0.25">
      <c r="B30" s="7" t="s">
        <v>16</v>
      </c>
      <c r="C30" s="8" t="s">
        <v>72</v>
      </c>
      <c r="D30" s="8" t="s">
        <v>73</v>
      </c>
      <c r="E30" s="9">
        <f>0.37-0.7</f>
        <v>-0.32999999999999996</v>
      </c>
      <c r="F30" s="10" t="s">
        <v>16</v>
      </c>
      <c r="G30" s="8" t="s">
        <v>74</v>
      </c>
      <c r="H30" s="8" t="s">
        <v>75</v>
      </c>
      <c r="I30" s="8">
        <f>0.34-0.75</f>
        <v>-0.41</v>
      </c>
    </row>
    <row r="31" spans="2:9" x14ac:dyDescent="0.25">
      <c r="B31" s="7" t="s">
        <v>21</v>
      </c>
      <c r="C31" s="8" t="s">
        <v>76</v>
      </c>
      <c r="D31" s="8" t="s">
        <v>77</v>
      </c>
      <c r="E31" s="9">
        <f>0.27-0.95</f>
        <v>-0.67999999999999994</v>
      </c>
      <c r="F31" s="10" t="s">
        <v>21</v>
      </c>
      <c r="G31" s="8" t="s">
        <v>78</v>
      </c>
      <c r="H31" s="8" t="s">
        <v>79</v>
      </c>
      <c r="I31" s="8">
        <f>0.56-1.1</f>
        <v>-0.54</v>
      </c>
    </row>
    <row r="32" spans="2:9" x14ac:dyDescent="0.25">
      <c r="B32" s="11" t="s">
        <v>26</v>
      </c>
      <c r="C32" s="8" t="s">
        <v>80</v>
      </c>
      <c r="D32" s="8" t="s">
        <v>81</v>
      </c>
      <c r="E32" s="9">
        <f>0.65-0.74</f>
        <v>-8.9999999999999969E-2</v>
      </c>
      <c r="F32" s="12" t="s">
        <v>26</v>
      </c>
      <c r="G32" s="8" t="s">
        <v>82</v>
      </c>
      <c r="H32" s="8" t="s">
        <v>83</v>
      </c>
      <c r="I32" s="8">
        <f>0.48-0.72</f>
        <v>-0.24</v>
      </c>
    </row>
    <row r="33" spans="2:9" ht="30" x14ac:dyDescent="0.25">
      <c r="B33" s="13" t="s">
        <v>31</v>
      </c>
      <c r="C33" s="4" t="s">
        <v>32</v>
      </c>
      <c r="D33" s="4" t="s">
        <v>33</v>
      </c>
      <c r="E33" s="5" t="s">
        <v>5</v>
      </c>
      <c r="F33" s="14" t="s">
        <v>31</v>
      </c>
      <c r="G33" s="4" t="s">
        <v>32</v>
      </c>
      <c r="H33" s="4" t="s">
        <v>33</v>
      </c>
      <c r="I33" s="4" t="s">
        <v>5</v>
      </c>
    </row>
    <row r="34" spans="2:9" x14ac:dyDescent="0.25">
      <c r="B34" s="11" t="s">
        <v>34</v>
      </c>
      <c r="C34" s="8">
        <v>19.46</v>
      </c>
      <c r="D34" s="8">
        <v>3.26</v>
      </c>
      <c r="E34" s="9">
        <f>C34-D34</f>
        <v>16.200000000000003</v>
      </c>
      <c r="F34" s="12" t="s">
        <v>34</v>
      </c>
      <c r="G34" s="8">
        <v>18.77</v>
      </c>
      <c r="H34" s="8">
        <v>3.18</v>
      </c>
      <c r="I34" s="8">
        <f>G34-H34</f>
        <v>15.59</v>
      </c>
    </row>
    <row r="35" spans="2:9" x14ac:dyDescent="0.25">
      <c r="B35" s="11" t="s">
        <v>35</v>
      </c>
      <c r="C35" s="25">
        <v>6.3900000000000003E-4</v>
      </c>
      <c r="D35" s="8">
        <v>0.51600000000000001</v>
      </c>
      <c r="E35" s="9"/>
      <c r="F35" s="12" t="s">
        <v>35</v>
      </c>
      <c r="G35" s="25">
        <v>8.7100000000000003E-4</v>
      </c>
      <c r="H35" s="8">
        <v>0.52800000000000002</v>
      </c>
      <c r="I35" s="8"/>
    </row>
    <row r="36" spans="2:9" x14ac:dyDescent="0.25">
      <c r="B36" s="11" t="s">
        <v>36</v>
      </c>
      <c r="C36" s="8">
        <v>0.12</v>
      </c>
      <c r="D36" s="8">
        <v>7.0000000000000007E-2</v>
      </c>
      <c r="E36" s="9">
        <f>C36-D36</f>
        <v>4.9999999999999989E-2</v>
      </c>
      <c r="F36" s="12" t="s">
        <v>36</v>
      </c>
      <c r="G36" s="8">
        <v>0.12</v>
      </c>
      <c r="H36" s="8">
        <v>7.0000000000000007E-2</v>
      </c>
      <c r="I36" s="8">
        <f>G36-H36</f>
        <v>4.9999999999999989E-2</v>
      </c>
    </row>
    <row r="37" spans="2:9" ht="15.75" thickBot="1" x14ac:dyDescent="0.3">
      <c r="B37" s="17" t="s">
        <v>37</v>
      </c>
      <c r="C37" s="18" t="s">
        <v>38</v>
      </c>
      <c r="D37" s="18" t="s">
        <v>38</v>
      </c>
      <c r="E37" s="19"/>
      <c r="F37" s="20" t="s">
        <v>37</v>
      </c>
      <c r="G37" s="18" t="s">
        <v>38</v>
      </c>
      <c r="H37" s="18" t="s">
        <v>38</v>
      </c>
      <c r="I37" s="21"/>
    </row>
    <row r="38" spans="2:9" ht="16.5" thickTop="1" x14ac:dyDescent="0.25">
      <c r="B38" s="22" t="s">
        <v>84</v>
      </c>
      <c r="C38" s="22"/>
      <c r="D38" s="22"/>
      <c r="E38" s="23"/>
      <c r="F38" s="24" t="s">
        <v>85</v>
      </c>
      <c r="G38" s="22"/>
      <c r="H38" s="22"/>
      <c r="I38" s="22"/>
    </row>
    <row r="39" spans="2:9" ht="30" x14ac:dyDescent="0.25">
      <c r="B39" s="4" t="s">
        <v>2</v>
      </c>
      <c r="C39" s="4" t="s">
        <v>3</v>
      </c>
      <c r="D39" s="4" t="s">
        <v>4</v>
      </c>
      <c r="E39" s="5" t="s">
        <v>5</v>
      </c>
      <c r="F39" s="6" t="s">
        <v>2</v>
      </c>
      <c r="G39" s="4" t="s">
        <v>3</v>
      </c>
      <c r="H39" s="4" t="s">
        <v>4</v>
      </c>
      <c r="I39" s="4" t="s">
        <v>5</v>
      </c>
    </row>
    <row r="40" spans="2:9" x14ac:dyDescent="0.25">
      <c r="B40" s="7" t="s">
        <v>6</v>
      </c>
      <c r="C40" s="8" t="s">
        <v>86</v>
      </c>
      <c r="D40" s="8" t="s">
        <v>87</v>
      </c>
      <c r="E40" s="9">
        <f>2.4-1.3</f>
        <v>1.0999999999999999</v>
      </c>
      <c r="F40" s="10" t="s">
        <v>6</v>
      </c>
      <c r="G40" s="8" t="s">
        <v>88</v>
      </c>
      <c r="H40" s="8" t="s">
        <v>89</v>
      </c>
      <c r="I40" s="8">
        <f>2.3-1.5</f>
        <v>0.79999999999999982</v>
      </c>
    </row>
    <row r="41" spans="2:9" x14ac:dyDescent="0.25">
      <c r="B41" s="7" t="s">
        <v>11</v>
      </c>
      <c r="C41" s="8" t="s">
        <v>90</v>
      </c>
      <c r="D41" s="8" t="s">
        <v>91</v>
      </c>
      <c r="E41" s="9">
        <f>1.4-1.3</f>
        <v>9.9999999999999867E-2</v>
      </c>
      <c r="F41" s="10" t="s">
        <v>11</v>
      </c>
      <c r="G41" s="8" t="s">
        <v>92</v>
      </c>
      <c r="H41" s="8" t="s">
        <v>93</v>
      </c>
      <c r="I41" s="8">
        <f>1.1-1.3</f>
        <v>-0.19999999999999996</v>
      </c>
    </row>
    <row r="42" spans="2:9" x14ac:dyDescent="0.25">
      <c r="B42" s="7" t="s">
        <v>16</v>
      </c>
      <c r="C42" s="8" t="s">
        <v>94</v>
      </c>
      <c r="D42" s="8" t="s">
        <v>95</v>
      </c>
      <c r="E42" s="9">
        <f>0.3-1.4</f>
        <v>-1.0999999999999999</v>
      </c>
      <c r="F42" s="10" t="s">
        <v>16</v>
      </c>
      <c r="G42" s="8" t="s">
        <v>96</v>
      </c>
      <c r="H42" s="8" t="s">
        <v>97</v>
      </c>
      <c r="I42" s="8">
        <f>0.76-0.37</f>
        <v>0.39</v>
      </c>
    </row>
    <row r="43" spans="2:9" x14ac:dyDescent="0.25">
      <c r="B43" s="7" t="s">
        <v>21</v>
      </c>
      <c r="C43" s="8" t="s">
        <v>98</v>
      </c>
      <c r="D43" s="8" t="s">
        <v>99</v>
      </c>
      <c r="E43" s="9">
        <f>0.56-0.58</f>
        <v>-1.9999999999999907E-2</v>
      </c>
      <c r="F43" s="10" t="s">
        <v>21</v>
      </c>
      <c r="G43" s="8" t="s">
        <v>100</v>
      </c>
      <c r="H43" s="8" t="s">
        <v>101</v>
      </c>
      <c r="I43" s="8">
        <f>0.77-1.5</f>
        <v>-0.73</v>
      </c>
    </row>
    <row r="44" spans="2:9" x14ac:dyDescent="0.25">
      <c r="B44" s="11" t="s">
        <v>26</v>
      </c>
      <c r="C44" s="8" t="s">
        <v>102</v>
      </c>
      <c r="D44" s="8" t="s">
        <v>103</v>
      </c>
      <c r="E44" s="9">
        <f>0.84-0.82</f>
        <v>2.0000000000000018E-2</v>
      </c>
      <c r="F44" s="12" t="s">
        <v>26</v>
      </c>
      <c r="G44" s="8" t="s">
        <v>104</v>
      </c>
      <c r="H44" s="8" t="s">
        <v>105</v>
      </c>
      <c r="I44" s="8">
        <f>0.22-0.62</f>
        <v>-0.4</v>
      </c>
    </row>
    <row r="45" spans="2:9" ht="30" x14ac:dyDescent="0.25">
      <c r="B45" s="13" t="s">
        <v>31</v>
      </c>
      <c r="C45" s="4" t="s">
        <v>32</v>
      </c>
      <c r="D45" s="4" t="s">
        <v>33</v>
      </c>
      <c r="E45" s="5" t="s">
        <v>5</v>
      </c>
      <c r="F45" s="14" t="s">
        <v>31</v>
      </c>
      <c r="G45" s="4" t="s">
        <v>32</v>
      </c>
      <c r="H45" s="4" t="s">
        <v>33</v>
      </c>
      <c r="I45" s="4" t="s">
        <v>5</v>
      </c>
    </row>
    <row r="46" spans="2:9" x14ac:dyDescent="0.25">
      <c r="B46" s="11" t="s">
        <v>34</v>
      </c>
      <c r="C46" s="8">
        <v>15.8</v>
      </c>
      <c r="D46" s="8">
        <v>2.71</v>
      </c>
      <c r="E46" s="9">
        <f>C46-D46</f>
        <v>13.09</v>
      </c>
      <c r="F46" s="12" t="s">
        <v>34</v>
      </c>
      <c r="G46" s="8">
        <v>18.27</v>
      </c>
      <c r="H46" s="8">
        <v>6.78</v>
      </c>
      <c r="I46" s="8">
        <f>G46-H46</f>
        <v>11.489999999999998</v>
      </c>
    </row>
    <row r="47" spans="2:9" x14ac:dyDescent="0.25">
      <c r="B47" s="11" t="s">
        <v>35</v>
      </c>
      <c r="C47" s="26">
        <v>3.31E-3</v>
      </c>
      <c r="D47" s="8">
        <v>0.60699999999999998</v>
      </c>
      <c r="E47" s="9"/>
      <c r="F47" s="12" t="s">
        <v>35</v>
      </c>
      <c r="G47" s="26">
        <v>1.09E-3</v>
      </c>
      <c r="H47" s="8">
        <v>0.14799999999999999</v>
      </c>
      <c r="I47" s="8"/>
    </row>
    <row r="48" spans="2:9" x14ac:dyDescent="0.25">
      <c r="B48" s="11" t="s">
        <v>36</v>
      </c>
      <c r="C48" s="8">
        <v>0.11</v>
      </c>
      <c r="D48" s="8">
        <v>0.06</v>
      </c>
      <c r="E48" s="9">
        <f>C48-D48</f>
        <v>0.05</v>
      </c>
      <c r="F48" s="12" t="s">
        <v>36</v>
      </c>
      <c r="G48" s="8">
        <v>0.12</v>
      </c>
      <c r="H48" s="8">
        <v>0.1</v>
      </c>
      <c r="I48" s="8">
        <f>G48-H48</f>
        <v>1.999999999999999E-2</v>
      </c>
    </row>
    <row r="49" spans="2:9" ht="15.75" thickBot="1" x14ac:dyDescent="0.3">
      <c r="B49" s="17" t="s">
        <v>37</v>
      </c>
      <c r="C49" s="18" t="s">
        <v>38</v>
      </c>
      <c r="D49" s="18" t="s">
        <v>38</v>
      </c>
      <c r="E49" s="19"/>
      <c r="F49" s="20" t="s">
        <v>37</v>
      </c>
      <c r="G49" s="18" t="s">
        <v>38</v>
      </c>
      <c r="H49" s="18" t="s">
        <v>38</v>
      </c>
      <c r="I49" s="21"/>
    </row>
    <row r="50" spans="2:9" ht="15.75" thickTop="1" x14ac:dyDescent="0.25"/>
    <row r="51" spans="2:9" x14ac:dyDescent="0.25">
      <c r="B51" s="27" t="s">
        <v>106</v>
      </c>
    </row>
  </sheetData>
  <mergeCells count="8">
    <mergeCell ref="B38:E38"/>
    <mergeCell ref="F38:I38"/>
    <mergeCell ref="B2:E2"/>
    <mergeCell ref="F2:I2"/>
    <mergeCell ref="B14:E14"/>
    <mergeCell ref="F14:I14"/>
    <mergeCell ref="B26:E26"/>
    <mergeCell ref="F26:I26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35F7CACB75E419CCA971FEEBEE1FE" ma:contentTypeVersion="13" ma:contentTypeDescription="Create a new document." ma:contentTypeScope="" ma:versionID="1662d7012be17d1eefca02368f5fde8a">
  <xsd:schema xmlns:xsd="http://www.w3.org/2001/XMLSchema" xmlns:xs="http://www.w3.org/2001/XMLSchema" xmlns:p="http://schemas.microsoft.com/office/2006/metadata/properties" xmlns:ns2="f7652f36-706d-4fd9-afa6-ff43e8e165a9" xmlns:ns3="c98a9c95-f2e8-44bb-a078-66ec69a19edf" targetNamespace="http://schemas.microsoft.com/office/2006/metadata/properties" ma:root="true" ma:fieldsID="db282ef7465326ac58d0eb6b7511c2b5" ns2:_="" ns3:_="">
    <xsd:import namespace="f7652f36-706d-4fd9-afa6-ff43e8e165a9"/>
    <xsd:import namespace="c98a9c95-f2e8-44bb-a078-66ec69a19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52f36-706d-4fd9-afa6-ff43e8e165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5f1531e-e87f-4150-990e-f3d77f7b70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a9c95-f2e8-44bb-a078-66ec69a19e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d0ef784-a3c7-4188-a4be-e0c846031ca7}" ma:internalName="TaxCatchAll" ma:showField="CatchAllData" ma:web="c98a9c95-f2e8-44bb-a078-66ec69a19e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8a9c95-f2e8-44bb-a078-66ec69a19edf" xsi:nil="true"/>
    <lcf76f155ced4ddcb4097134ff3c332f xmlns="f7652f36-706d-4fd9-afa6-ff43e8e165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82FB78-CE1F-4133-8A98-ECDA8AB87148}"/>
</file>

<file path=customXml/itemProps2.xml><?xml version="1.0" encoding="utf-8"?>
<ds:datastoreItem xmlns:ds="http://schemas.openxmlformats.org/officeDocument/2006/customXml" ds:itemID="{F4FC202A-A20A-461A-B330-508658B80CCE}"/>
</file>

<file path=customXml/itemProps3.xml><?xml version="1.0" encoding="utf-8"?>
<ds:datastoreItem xmlns:ds="http://schemas.openxmlformats.org/officeDocument/2006/customXml" ds:itemID="{82E8CC63-20F4-4C81-9359-39C6ECA58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Hultgren</dc:creator>
  <cp:lastModifiedBy>Anne Hultgren</cp:lastModifiedBy>
  <dcterms:created xsi:type="dcterms:W3CDTF">2024-01-15T19:20:06Z</dcterms:created>
  <dcterms:modified xsi:type="dcterms:W3CDTF">2024-01-15T19:20:44Z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0x010100BC935F7CACB75E419CCA971FEEBEE1FE</vt:lpwstr>
  </property>
</Properties>
</file>