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kelly/Documents/elife packaged data/figure 2/"/>
    </mc:Choice>
  </mc:AlternateContent>
  <xr:revisionPtr revIDLastSave="0" documentId="8_{F1D7DAA6-0ECF-1F46-A0B4-4651142677FA}" xr6:coauthVersionLast="47" xr6:coauthVersionMax="47" xr10:uidLastSave="{00000000-0000-0000-0000-000000000000}"/>
  <bookViews>
    <workbookView xWindow="0" yWindow="500" windowWidth="25840" windowHeight="14300" xr2:uid="{DBAF7830-3AA6-40A0-B872-969610A3BF9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9" i="1" l="1"/>
  <c r="H40" i="1"/>
  <c r="H41" i="1"/>
  <c r="H42" i="1"/>
  <c r="H43" i="1"/>
  <c r="H44" i="1"/>
  <c r="H45" i="1"/>
  <c r="H38" i="1"/>
  <c r="H28" i="1"/>
  <c r="H29" i="1"/>
  <c r="H30" i="1"/>
  <c r="H32" i="1"/>
  <c r="H33" i="1"/>
  <c r="H34" i="1"/>
  <c r="H35" i="1"/>
  <c r="H31" i="1"/>
  <c r="H18" i="1"/>
  <c r="H19" i="1"/>
  <c r="H20" i="1"/>
  <c r="H21" i="1"/>
  <c r="H22" i="1"/>
  <c r="H23" i="1"/>
  <c r="H24" i="1"/>
  <c r="H17" i="1"/>
  <c r="H6" i="1"/>
  <c r="H7" i="1"/>
  <c r="H8" i="1"/>
  <c r="H9" i="1"/>
  <c r="H10" i="1"/>
  <c r="H11" i="1"/>
  <c r="H12" i="1"/>
  <c r="H5" i="1"/>
  <c r="F39" i="1"/>
  <c r="F40" i="1"/>
  <c r="F41" i="1"/>
  <c r="F42" i="1"/>
  <c r="F43" i="1"/>
  <c r="F44" i="1"/>
  <c r="F45" i="1"/>
  <c r="F38" i="1"/>
  <c r="F29" i="1"/>
  <c r="F30" i="1"/>
  <c r="F31" i="1"/>
  <c r="F32" i="1"/>
  <c r="F33" i="1"/>
  <c r="F34" i="1"/>
  <c r="F35" i="1"/>
  <c r="F28" i="1"/>
  <c r="F18" i="1"/>
  <c r="F19" i="1"/>
  <c r="F20" i="1"/>
  <c r="F21" i="1"/>
  <c r="F22" i="1"/>
  <c r="F23" i="1"/>
  <c r="F24" i="1"/>
  <c r="F17" i="1"/>
  <c r="F6" i="1"/>
  <c r="F7" i="1"/>
  <c r="F8" i="1"/>
  <c r="F9" i="1"/>
  <c r="F10" i="1"/>
  <c r="F11" i="1"/>
  <c r="F12" i="1"/>
  <c r="F5" i="1"/>
  <c r="D39" i="1"/>
  <c r="J39" i="1" s="1"/>
  <c r="K39" i="1" s="1"/>
  <c r="D40" i="1"/>
  <c r="J40" i="1" s="1"/>
  <c r="K40" i="1" s="1"/>
  <c r="D41" i="1"/>
  <c r="J41" i="1" s="1"/>
  <c r="K41" i="1" s="1"/>
  <c r="D42" i="1"/>
  <c r="J42" i="1" s="1"/>
  <c r="K42" i="1" s="1"/>
  <c r="D43" i="1"/>
  <c r="J43" i="1" s="1"/>
  <c r="K43" i="1" s="1"/>
  <c r="D44" i="1"/>
  <c r="J44" i="1" s="1"/>
  <c r="K44" i="1" s="1"/>
  <c r="D45" i="1"/>
  <c r="J45" i="1" s="1"/>
  <c r="K45" i="1" s="1"/>
  <c r="D38" i="1"/>
  <c r="J38" i="1" s="1"/>
  <c r="K38" i="1" s="1"/>
  <c r="D29" i="1"/>
  <c r="D30" i="1"/>
  <c r="J30" i="1" s="1"/>
  <c r="K30" i="1" s="1"/>
  <c r="D31" i="1"/>
  <c r="D32" i="1"/>
  <c r="J32" i="1" s="1"/>
  <c r="K32" i="1" s="1"/>
  <c r="D33" i="1"/>
  <c r="J33" i="1" s="1"/>
  <c r="K33" i="1" s="1"/>
  <c r="D34" i="1"/>
  <c r="J34" i="1" s="1"/>
  <c r="K34" i="1" s="1"/>
  <c r="D35" i="1"/>
  <c r="J35" i="1" s="1"/>
  <c r="K35" i="1" s="1"/>
  <c r="D28" i="1"/>
  <c r="J28" i="1" s="1"/>
  <c r="K28" i="1" s="1"/>
  <c r="D18" i="1"/>
  <c r="J18" i="1" s="1"/>
  <c r="K18" i="1" s="1"/>
  <c r="D19" i="1"/>
  <c r="J19" i="1" s="1"/>
  <c r="K19" i="1" s="1"/>
  <c r="D20" i="1"/>
  <c r="J20" i="1" s="1"/>
  <c r="K20" i="1" s="1"/>
  <c r="D21" i="1"/>
  <c r="J21" i="1" s="1"/>
  <c r="K21" i="1" s="1"/>
  <c r="D22" i="1"/>
  <c r="J22" i="1" s="1"/>
  <c r="K22" i="1" s="1"/>
  <c r="D23" i="1"/>
  <c r="D24" i="1"/>
  <c r="J24" i="1" s="1"/>
  <c r="K24" i="1" s="1"/>
  <c r="D17" i="1"/>
  <c r="J17" i="1" s="1"/>
  <c r="K17" i="1" s="1"/>
  <c r="D6" i="1"/>
  <c r="J6" i="1" s="1"/>
  <c r="K6" i="1" s="1"/>
  <c r="D7" i="1"/>
  <c r="J7" i="1" s="1"/>
  <c r="K7" i="1" s="1"/>
  <c r="D8" i="1"/>
  <c r="J8" i="1" s="1"/>
  <c r="K8" i="1" s="1"/>
  <c r="D9" i="1"/>
  <c r="J9" i="1" s="1"/>
  <c r="K9" i="1" s="1"/>
  <c r="D10" i="1"/>
  <c r="J10" i="1" s="1"/>
  <c r="K10" i="1" s="1"/>
  <c r="D11" i="1"/>
  <c r="J11" i="1" s="1"/>
  <c r="K11" i="1" s="1"/>
  <c r="D12" i="1"/>
  <c r="J12" i="1" s="1"/>
  <c r="K12" i="1" s="1"/>
  <c r="D5" i="1"/>
  <c r="J5" i="1" s="1"/>
  <c r="K5" i="1" s="1"/>
  <c r="J23" i="1" l="1"/>
  <c r="K23" i="1" s="1"/>
  <c r="J31" i="1"/>
  <c r="K31" i="1" s="1"/>
  <c r="J29" i="1"/>
  <c r="K29" i="1" s="1"/>
</calcChain>
</file>

<file path=xl/sharedStrings.xml><?xml version="1.0" encoding="utf-8"?>
<sst xmlns="http://schemas.openxmlformats.org/spreadsheetml/2006/main" count="68" uniqueCount="19">
  <si>
    <t>Ub IP</t>
  </si>
  <si>
    <t>IGG</t>
  </si>
  <si>
    <t>Robo lys</t>
  </si>
  <si>
    <t>robo ub</t>
  </si>
  <si>
    <t>lysate protein levels</t>
  </si>
  <si>
    <t>tubulin</t>
  </si>
  <si>
    <t>robo</t>
  </si>
  <si>
    <t>robo WT</t>
  </si>
  <si>
    <t>robo LPSY</t>
  </si>
  <si>
    <t>robo 2PY</t>
  </si>
  <si>
    <t>robo WT chq</t>
  </si>
  <si>
    <t>robo chq</t>
  </si>
  <si>
    <t>robo LPSY chq</t>
  </si>
  <si>
    <t>robo 2PY chq</t>
  </si>
  <si>
    <t>IGG rel</t>
  </si>
  <si>
    <t>tub rel</t>
  </si>
  <si>
    <t>fold</t>
  </si>
  <si>
    <t xml:space="preserve">fold </t>
  </si>
  <si>
    <t>robo rel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</si>
</sst>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678A61-DB03-4A96-A7A8-9EBA070506DD}">
  <dimension ref="A2:N45"/>
  <sheetViews>
    <sheetView tabSelected="1" zoomScale="150" zoomScaleNormal="85" workbookViewId="0">
      <selection activeCell="W7" sqref="W7"/>
    </sheetView>
  </sheetViews>
  <sheetFormatPr baseColWidth="10" defaultColWidth="8.83203125" defaultRowHeight="15" x14ac:dyDescent="0.2"/>
  <cols>
    <col min="1" max="1" width="10.5" bestFit="1" customWidth="1"/>
    <col min="2" max="2" width="9.5" bestFit="1" customWidth="1"/>
    <col min="7" max="7" width="18" customWidth="1"/>
    <col min="8" max="8" width="12.6640625" customWidth="1"/>
    <col min="9" max="9" width="11.83203125" customWidth="1"/>
    <col min="10" max="10" width="12.5" customWidth="1"/>
    <col min="11" max="11" width="10.33203125" customWidth="1"/>
  </cols>
  <sheetData>
    <row r="2" spans="1:14" x14ac:dyDescent="0.2">
      <c r="N2" t="s">
        <v>4</v>
      </c>
    </row>
    <row r="3" spans="1:14" x14ac:dyDescent="0.2">
      <c r="A3" s="1">
        <v>44798</v>
      </c>
      <c r="B3" s="1"/>
    </row>
    <row r="4" spans="1:14" x14ac:dyDescent="0.2">
      <c r="B4" t="s">
        <v>0</v>
      </c>
      <c r="C4" t="s">
        <v>1</v>
      </c>
      <c r="D4" t="s">
        <v>14</v>
      </c>
      <c r="E4" t="s">
        <v>2</v>
      </c>
      <c r="F4" t="s">
        <v>18</v>
      </c>
      <c r="G4" t="s">
        <v>5</v>
      </c>
      <c r="H4" t="s">
        <v>15</v>
      </c>
      <c r="J4" t="s">
        <v>3</v>
      </c>
      <c r="K4" t="s">
        <v>16</v>
      </c>
    </row>
    <row r="5" spans="1:14" x14ac:dyDescent="0.2">
      <c r="A5" t="s">
        <v>6</v>
      </c>
      <c r="B5">
        <v>1910.569</v>
      </c>
      <c r="C5">
        <v>30957.454000000002</v>
      </c>
      <c r="D5">
        <f>(C5/42626)</f>
        <v>0.72625754234504769</v>
      </c>
      <c r="E5">
        <v>6334.0540000000001</v>
      </c>
      <c r="F5">
        <f>(E5/6758.4)</f>
        <v>0.93721206202651519</v>
      </c>
      <c r="G5">
        <v>6388.0540000000001</v>
      </c>
      <c r="H5">
        <f>G5/6388.054</f>
        <v>1</v>
      </c>
      <c r="J5">
        <f>B5/(D5*F5*H5)</f>
        <v>2806.9469307005647</v>
      </c>
      <c r="K5">
        <f>(J5/2806.94693)</f>
        <v>1.0000000002495824</v>
      </c>
    </row>
    <row r="6" spans="1:14" x14ac:dyDescent="0.2">
      <c r="A6" t="s">
        <v>7</v>
      </c>
      <c r="B6">
        <v>25345.614000000001</v>
      </c>
      <c r="C6">
        <v>24754.463</v>
      </c>
      <c r="D6">
        <f t="shared" ref="D6:D12" si="0">(C6/42626)</f>
        <v>0.58073624079200492</v>
      </c>
      <c r="E6">
        <v>2347.9119999999998</v>
      </c>
      <c r="F6">
        <f t="shared" ref="F6:F12" si="1">(E6/6758.4)</f>
        <v>0.34740648674242425</v>
      </c>
      <c r="G6">
        <v>3742.9119999999998</v>
      </c>
      <c r="H6">
        <f t="shared" ref="H6:H12" si="2">G6/6388.054</f>
        <v>0.58592366313747501</v>
      </c>
      <c r="J6">
        <f t="shared" ref="J6:J12" si="3">B6/(D6*F6*H6)</f>
        <v>214409.94550349849</v>
      </c>
      <c r="K6">
        <f t="shared" ref="K6:K12" si="4">(J6/2806.94693)</f>
        <v>76.385464652692406</v>
      </c>
    </row>
    <row r="7" spans="1:14" x14ac:dyDescent="0.2">
      <c r="A7" t="s">
        <v>8</v>
      </c>
      <c r="B7">
        <v>21320.817999999999</v>
      </c>
      <c r="C7">
        <v>42625.525000000001</v>
      </c>
      <c r="D7">
        <f t="shared" si="0"/>
        <v>0.9999888565664149</v>
      </c>
      <c r="E7">
        <v>3846.9830000000002</v>
      </c>
      <c r="F7">
        <f t="shared" si="1"/>
        <v>0.56921505089962132</v>
      </c>
      <c r="G7">
        <v>3527.6190000000001</v>
      </c>
      <c r="H7">
        <f t="shared" si="2"/>
        <v>0.55222122417875619</v>
      </c>
      <c r="J7">
        <f t="shared" si="3"/>
        <v>67829.596432896287</v>
      </c>
      <c r="K7">
        <f t="shared" si="4"/>
        <v>24.164901626015524</v>
      </c>
    </row>
    <row r="8" spans="1:14" x14ac:dyDescent="0.2">
      <c r="A8" t="s">
        <v>9</v>
      </c>
      <c r="B8">
        <v>8906.1080000000002</v>
      </c>
      <c r="C8">
        <v>24310.12</v>
      </c>
      <c r="D8">
        <f t="shared" si="0"/>
        <v>0.57031201614038374</v>
      </c>
      <c r="E8">
        <v>6758.4179999999997</v>
      </c>
      <c r="F8">
        <f t="shared" si="1"/>
        <v>1.0000026633522727</v>
      </c>
      <c r="G8">
        <v>6385.0540000000001</v>
      </c>
      <c r="H8">
        <f t="shared" si="2"/>
        <v>0.99953037341262296</v>
      </c>
      <c r="J8">
        <f t="shared" si="3"/>
        <v>15623.498237649335</v>
      </c>
      <c r="K8">
        <f t="shared" si="4"/>
        <v>5.5660112667856296</v>
      </c>
    </row>
    <row r="9" spans="1:14" x14ac:dyDescent="0.2">
      <c r="A9" t="s">
        <v>11</v>
      </c>
      <c r="B9">
        <v>632.45600000000002</v>
      </c>
      <c r="C9">
        <v>19369.806</v>
      </c>
      <c r="D9">
        <f t="shared" si="0"/>
        <v>0.45441294045887487</v>
      </c>
      <c r="E9">
        <v>4498.1540000000005</v>
      </c>
      <c r="F9">
        <f t="shared" si="1"/>
        <v>0.66556492660984856</v>
      </c>
      <c r="G9">
        <v>1723.0119999999999</v>
      </c>
      <c r="H9">
        <f t="shared" si="2"/>
        <v>0.26972408185654034</v>
      </c>
      <c r="J9">
        <f t="shared" si="3"/>
        <v>7752.9944908163779</v>
      </c>
      <c r="K9">
        <f t="shared" si="4"/>
        <v>2.7620737705989966</v>
      </c>
    </row>
    <row r="10" spans="1:14" x14ac:dyDescent="0.2">
      <c r="A10" t="s">
        <v>10</v>
      </c>
      <c r="B10">
        <v>32894.705999999998</v>
      </c>
      <c r="C10">
        <v>20089.342000000001</v>
      </c>
      <c r="D10">
        <f t="shared" si="0"/>
        <v>0.47129315441279973</v>
      </c>
      <c r="E10">
        <v>1818.962</v>
      </c>
      <c r="F10">
        <f t="shared" si="1"/>
        <v>0.26914092092803032</v>
      </c>
      <c r="G10">
        <v>3359.326</v>
      </c>
      <c r="H10">
        <f t="shared" si="2"/>
        <v>0.52587626842227697</v>
      </c>
      <c r="J10">
        <f t="shared" si="3"/>
        <v>493141.52164795285</v>
      </c>
      <c r="K10">
        <f t="shared" si="4"/>
        <v>175.68608667922084</v>
      </c>
    </row>
    <row r="11" spans="1:14" x14ac:dyDescent="0.2">
      <c r="A11" t="s">
        <v>12</v>
      </c>
      <c r="B11">
        <v>12586.3</v>
      </c>
      <c r="C11">
        <v>20449.22</v>
      </c>
      <c r="D11">
        <f t="shared" si="0"/>
        <v>0.47973584197438185</v>
      </c>
      <c r="E11">
        <v>4119.8109999999997</v>
      </c>
      <c r="F11">
        <f t="shared" si="1"/>
        <v>0.60958377722537882</v>
      </c>
      <c r="G11">
        <v>1604.3050000000001</v>
      </c>
      <c r="H11">
        <f t="shared" si="2"/>
        <v>0.25114142742061979</v>
      </c>
      <c r="J11">
        <f t="shared" si="3"/>
        <v>171373.6921623777</v>
      </c>
      <c r="K11">
        <f t="shared" si="4"/>
        <v>61.05341370396971</v>
      </c>
    </row>
    <row r="12" spans="1:14" x14ac:dyDescent="0.2">
      <c r="A12" t="s">
        <v>13</v>
      </c>
      <c r="B12">
        <v>4294.2259999999997</v>
      </c>
      <c r="C12">
        <v>28758.141</v>
      </c>
      <c r="D12">
        <f t="shared" si="0"/>
        <v>0.67466196687467739</v>
      </c>
      <c r="E12">
        <v>3755.8609999999999</v>
      </c>
      <c r="F12">
        <f t="shared" si="1"/>
        <v>0.5557322739109849</v>
      </c>
      <c r="G12">
        <v>2417.2550000000001</v>
      </c>
      <c r="H12">
        <f t="shared" si="2"/>
        <v>0.37840240548999743</v>
      </c>
      <c r="J12">
        <f t="shared" si="3"/>
        <v>30267.681928726513</v>
      </c>
      <c r="K12">
        <f t="shared" si="4"/>
        <v>10.783132949623138</v>
      </c>
    </row>
    <row r="14" spans="1:14" x14ac:dyDescent="0.2">
      <c r="B14" s="1"/>
    </row>
    <row r="15" spans="1:14" x14ac:dyDescent="0.2">
      <c r="A15" s="1">
        <v>44789</v>
      </c>
      <c r="B15" s="1"/>
    </row>
    <row r="16" spans="1:14" x14ac:dyDescent="0.2">
      <c r="B16" t="s">
        <v>0</v>
      </c>
      <c r="C16" t="s">
        <v>1</v>
      </c>
      <c r="D16" t="s">
        <v>14</v>
      </c>
      <c r="E16" t="s">
        <v>2</v>
      </c>
      <c r="F16" t="s">
        <v>18</v>
      </c>
      <c r="G16" t="s">
        <v>5</v>
      </c>
      <c r="H16" t="s">
        <v>15</v>
      </c>
      <c r="J16" t="s">
        <v>3</v>
      </c>
      <c r="K16" t="s">
        <v>16</v>
      </c>
    </row>
    <row r="17" spans="1:11" x14ac:dyDescent="0.2">
      <c r="A17" t="s">
        <v>6</v>
      </c>
      <c r="B17">
        <v>40318.81</v>
      </c>
      <c r="C17">
        <v>46219.383000000002</v>
      </c>
      <c r="D17">
        <f>C17/46219</f>
        <v>1.0000082866353663</v>
      </c>
      <c r="E17">
        <v>8726.2170000000006</v>
      </c>
      <c r="F17">
        <f>(E17/8726.2)</f>
        <v>1.0000019481561275</v>
      </c>
      <c r="G17">
        <v>6629.64</v>
      </c>
      <c r="H17">
        <f>(G17/6629.64)</f>
        <v>1</v>
      </c>
      <c r="J17">
        <f>B17/(D17*F17*H17)</f>
        <v>40318.397348958875</v>
      </c>
      <c r="K17">
        <f>J17/40318.3973</f>
        <v>1.0000000012143062</v>
      </c>
    </row>
    <row r="18" spans="1:11" x14ac:dyDescent="0.2">
      <c r="A18" t="s">
        <v>7</v>
      </c>
      <c r="B18">
        <v>64907.508000000002</v>
      </c>
      <c r="C18">
        <v>19901.643</v>
      </c>
      <c r="D18">
        <f t="shared" ref="D18:D24" si="5">C18/46219</f>
        <v>0.43059440922564313</v>
      </c>
      <c r="E18">
        <v>3116.1750000000002</v>
      </c>
      <c r="F18">
        <f t="shared" ref="F18:F24" si="6">(E18/8726.2)</f>
        <v>0.35710561298159565</v>
      </c>
      <c r="G18">
        <v>3338.6190000000001</v>
      </c>
      <c r="H18">
        <f t="shared" ref="H18:H24" si="7">(G18/6629.64)</f>
        <v>0.503589787680779</v>
      </c>
      <c r="J18">
        <f t="shared" ref="J18:J24" si="8">B18/(D18*F18*H18)</f>
        <v>838210.23191867443</v>
      </c>
      <c r="K18">
        <f t="shared" ref="K18:K24" si="9">J18/40318.3973</f>
        <v>20.789770627084785</v>
      </c>
    </row>
    <row r="19" spans="1:11" x14ac:dyDescent="0.2">
      <c r="A19" t="s">
        <v>8</v>
      </c>
      <c r="B19">
        <v>43038.415999999997</v>
      </c>
      <c r="C19">
        <v>27424.17</v>
      </c>
      <c r="D19">
        <f t="shared" si="5"/>
        <v>0.59335273372422592</v>
      </c>
      <c r="E19">
        <v>8205.8439999999991</v>
      </c>
      <c r="F19">
        <f t="shared" si="6"/>
        <v>0.94036854530035963</v>
      </c>
      <c r="G19">
        <v>5007.3969999999999</v>
      </c>
      <c r="H19">
        <f t="shared" si="7"/>
        <v>0.75530451125551312</v>
      </c>
      <c r="J19">
        <f t="shared" si="8"/>
        <v>102122.90468228098</v>
      </c>
      <c r="K19">
        <f t="shared" si="9"/>
        <v>2.5329108179178785</v>
      </c>
    </row>
    <row r="20" spans="1:11" x14ac:dyDescent="0.2">
      <c r="A20" t="s">
        <v>9</v>
      </c>
      <c r="B20">
        <v>39451.718000000001</v>
      </c>
      <c r="C20">
        <v>18683.087</v>
      </c>
      <c r="D20">
        <f t="shared" si="5"/>
        <v>0.40422958090828448</v>
      </c>
      <c r="E20">
        <v>5270.6809999999996</v>
      </c>
      <c r="F20">
        <f t="shared" si="6"/>
        <v>0.60400644037496265</v>
      </c>
      <c r="G20">
        <v>2356.6689999999999</v>
      </c>
      <c r="H20">
        <f t="shared" si="7"/>
        <v>0.35547465624076113</v>
      </c>
      <c r="J20">
        <f t="shared" si="8"/>
        <v>454556.23210304743</v>
      </c>
      <c r="K20">
        <f t="shared" si="9"/>
        <v>11.274164216419571</v>
      </c>
    </row>
    <row r="21" spans="1:11" x14ac:dyDescent="0.2">
      <c r="A21" t="s">
        <v>11</v>
      </c>
      <c r="B21">
        <v>25278.959999999999</v>
      </c>
      <c r="C21">
        <v>14486.066000000001</v>
      </c>
      <c r="D21">
        <f t="shared" si="5"/>
        <v>0.31342231549795541</v>
      </c>
      <c r="E21">
        <v>6858.48</v>
      </c>
      <c r="F21">
        <f t="shared" si="6"/>
        <v>0.78596410808828576</v>
      </c>
      <c r="G21">
        <v>2497.79</v>
      </c>
      <c r="H21">
        <f t="shared" si="7"/>
        <v>0.37676103076486805</v>
      </c>
      <c r="J21">
        <f t="shared" si="8"/>
        <v>272370.83208658255</v>
      </c>
      <c r="K21">
        <f t="shared" si="9"/>
        <v>6.755497498075961</v>
      </c>
    </row>
    <row r="22" spans="1:11" x14ac:dyDescent="0.2">
      <c r="A22" t="s">
        <v>10</v>
      </c>
      <c r="B22">
        <v>59347.123</v>
      </c>
      <c r="C22">
        <v>14141.701999999999</v>
      </c>
      <c r="D22">
        <f t="shared" si="5"/>
        <v>0.30597161340574219</v>
      </c>
      <c r="E22">
        <v>4845.1670000000004</v>
      </c>
      <c r="F22">
        <f t="shared" si="6"/>
        <v>0.55524363411335975</v>
      </c>
      <c r="G22">
        <v>694.11300000000006</v>
      </c>
      <c r="H22">
        <f t="shared" si="7"/>
        <v>0.10469844516444332</v>
      </c>
      <c r="J22">
        <f t="shared" si="8"/>
        <v>3336527.5367440111</v>
      </c>
      <c r="K22">
        <f t="shared" si="9"/>
        <v>82.754468435778108</v>
      </c>
    </row>
    <row r="23" spans="1:11" x14ac:dyDescent="0.2">
      <c r="A23" t="s">
        <v>12</v>
      </c>
      <c r="B23">
        <v>35701.517</v>
      </c>
      <c r="C23">
        <v>20629.451000000001</v>
      </c>
      <c r="D23">
        <f t="shared" si="5"/>
        <v>0.44634135312317447</v>
      </c>
      <c r="E23">
        <v>5597.0450000000001</v>
      </c>
      <c r="F23">
        <f t="shared" si="6"/>
        <v>0.64140691251633009</v>
      </c>
      <c r="G23">
        <v>1848.548</v>
      </c>
      <c r="H23">
        <f t="shared" si="7"/>
        <v>0.27883082640988044</v>
      </c>
      <c r="J23">
        <f t="shared" si="8"/>
        <v>447244.61738853465</v>
      </c>
      <c r="K23">
        <f t="shared" si="9"/>
        <v>11.092817357314317</v>
      </c>
    </row>
    <row r="24" spans="1:11" x14ac:dyDescent="0.2">
      <c r="A24" t="s">
        <v>13</v>
      </c>
      <c r="B24">
        <v>16658.342000000001</v>
      </c>
      <c r="C24">
        <v>25749.512999999999</v>
      </c>
      <c r="D24">
        <f t="shared" si="5"/>
        <v>0.55711964776390654</v>
      </c>
      <c r="E24">
        <v>3993.9029999999998</v>
      </c>
      <c r="F24">
        <f t="shared" si="6"/>
        <v>0.45769097659920693</v>
      </c>
      <c r="G24">
        <v>2362.0830000000001</v>
      </c>
      <c r="H24">
        <f t="shared" si="7"/>
        <v>0.35629129183485075</v>
      </c>
      <c r="J24">
        <f t="shared" si="8"/>
        <v>183360.48159366296</v>
      </c>
      <c r="K24">
        <f t="shared" si="9"/>
        <v>4.54781176516813</v>
      </c>
    </row>
    <row r="27" spans="1:11" x14ac:dyDescent="0.2">
      <c r="A27" s="1">
        <v>44837</v>
      </c>
      <c r="B27" t="s">
        <v>0</v>
      </c>
      <c r="C27" t="s">
        <v>1</v>
      </c>
      <c r="D27" t="s">
        <v>14</v>
      </c>
      <c r="E27" t="s">
        <v>2</v>
      </c>
      <c r="F27" t="s">
        <v>18</v>
      </c>
      <c r="G27" t="s">
        <v>5</v>
      </c>
      <c r="H27" t="s">
        <v>15</v>
      </c>
      <c r="J27" t="s">
        <v>3</v>
      </c>
      <c r="K27" t="s">
        <v>17</v>
      </c>
    </row>
    <row r="28" spans="1:11" x14ac:dyDescent="0.2">
      <c r="A28" t="s">
        <v>6</v>
      </c>
      <c r="B28">
        <v>875.47699999999998</v>
      </c>
      <c r="C28">
        <v>58313.303999999996</v>
      </c>
      <c r="D28">
        <f>(C28/58313)</f>
        <v>1.00000521324576</v>
      </c>
      <c r="E28">
        <v>8728.4590000000007</v>
      </c>
      <c r="F28">
        <f>E28/11720</f>
        <v>0.74474906143344721</v>
      </c>
      <c r="G28">
        <v>5241.5690000000004</v>
      </c>
      <c r="H28">
        <f t="shared" ref="H28:H30" si="10">(G28/7723.296)</f>
        <v>0.67866996163296089</v>
      </c>
      <c r="J28">
        <f>B28/(D28*F28*H28)</f>
        <v>1732.1036821653317</v>
      </c>
      <c r="K28">
        <f>J28/1732.10368</f>
        <v>1.0000000012501167</v>
      </c>
    </row>
    <row r="29" spans="1:11" x14ac:dyDescent="0.2">
      <c r="A29" t="s">
        <v>7</v>
      </c>
      <c r="B29">
        <v>31178.827000000001</v>
      </c>
      <c r="C29">
        <v>49987.739000000001</v>
      </c>
      <c r="D29">
        <f t="shared" ref="D29:D35" si="11">(C29/58313)</f>
        <v>0.85723147497127572</v>
      </c>
      <c r="E29">
        <v>6251.5510000000004</v>
      </c>
      <c r="F29">
        <f t="shared" ref="F29:F35" si="12">E29/11720</f>
        <v>0.53340878839590444</v>
      </c>
      <c r="G29">
        <v>5548.69</v>
      </c>
      <c r="H29">
        <f t="shared" si="10"/>
        <v>0.71843549696916953</v>
      </c>
      <c r="J29">
        <f t="shared" ref="J29:J35" si="13">B29/(D29*F29*H29)</f>
        <v>94910.380539411039</v>
      </c>
      <c r="K29">
        <f t="shared" ref="K29:K35" si="14">J29/1732.10368</f>
        <v>54.794861090192384</v>
      </c>
    </row>
    <row r="30" spans="1:11" x14ac:dyDescent="0.2">
      <c r="A30" t="s">
        <v>8</v>
      </c>
      <c r="B30">
        <v>15133.936</v>
      </c>
      <c r="C30">
        <v>41007.94</v>
      </c>
      <c r="D30">
        <f t="shared" si="11"/>
        <v>0.70323838595167465</v>
      </c>
      <c r="E30">
        <v>12108.401</v>
      </c>
      <c r="F30">
        <f t="shared" si="12"/>
        <v>1.0331400170648464</v>
      </c>
      <c r="G30">
        <v>7295.2250000000004</v>
      </c>
      <c r="H30">
        <f t="shared" si="10"/>
        <v>0.94457405232170311</v>
      </c>
      <c r="J30">
        <f t="shared" si="13"/>
        <v>22052.31207199952</v>
      </c>
      <c r="K30">
        <f t="shared" si="14"/>
        <v>12.731519669769146</v>
      </c>
    </row>
    <row r="31" spans="1:11" x14ac:dyDescent="0.2">
      <c r="A31" t="s">
        <v>9</v>
      </c>
      <c r="B31">
        <v>6233.1869999999999</v>
      </c>
      <c r="C31">
        <v>40840.726000000002</v>
      </c>
      <c r="D31">
        <f t="shared" si="11"/>
        <v>0.70037086070001553</v>
      </c>
      <c r="E31">
        <v>11719.673000000001</v>
      </c>
      <c r="F31">
        <f t="shared" si="12"/>
        <v>0.99997209897610928</v>
      </c>
      <c r="G31">
        <v>7723.2960000000003</v>
      </c>
      <c r="H31">
        <f>(G31/7723.296)</f>
        <v>1</v>
      </c>
      <c r="J31">
        <f t="shared" si="13"/>
        <v>8900.0860357349393</v>
      </c>
      <c r="K31">
        <f t="shared" si="14"/>
        <v>5.1383102169351318</v>
      </c>
    </row>
    <row r="32" spans="1:11" x14ac:dyDescent="0.2">
      <c r="A32" t="s">
        <v>11</v>
      </c>
      <c r="B32">
        <v>1601.912</v>
      </c>
      <c r="C32">
        <v>38628.968999999997</v>
      </c>
      <c r="D32">
        <f t="shared" si="11"/>
        <v>0.66244180542932107</v>
      </c>
      <c r="E32">
        <v>9237.2880000000005</v>
      </c>
      <c r="F32">
        <f t="shared" si="12"/>
        <v>0.78816450511945402</v>
      </c>
      <c r="G32">
        <v>3724.569</v>
      </c>
      <c r="H32">
        <f t="shared" ref="H32:H35" si="15">(G32/7723.296)</f>
        <v>0.48225123056270275</v>
      </c>
      <c r="J32">
        <f t="shared" si="13"/>
        <v>6362.1031407825349</v>
      </c>
      <c r="K32">
        <f t="shared" si="14"/>
        <v>3.6730498377455874</v>
      </c>
    </row>
    <row r="33" spans="1:11" x14ac:dyDescent="0.2">
      <c r="A33" t="s">
        <v>10</v>
      </c>
      <c r="B33">
        <v>16141.228999999999</v>
      </c>
      <c r="C33">
        <v>26556.785</v>
      </c>
      <c r="D33">
        <f t="shared" si="11"/>
        <v>0.45541791710253288</v>
      </c>
      <c r="E33">
        <v>3092.569</v>
      </c>
      <c r="F33">
        <f t="shared" si="12"/>
        <v>0.2638710750853242</v>
      </c>
      <c r="G33">
        <v>5292.5690000000004</v>
      </c>
      <c r="H33">
        <f t="shared" si="15"/>
        <v>0.68527335997480876</v>
      </c>
      <c r="J33">
        <f t="shared" si="13"/>
        <v>196006.67021627122</v>
      </c>
      <c r="K33">
        <f t="shared" si="14"/>
        <v>113.16104946804987</v>
      </c>
    </row>
    <row r="34" spans="1:11" x14ac:dyDescent="0.2">
      <c r="A34" t="s">
        <v>12</v>
      </c>
      <c r="B34">
        <v>7949.8230000000003</v>
      </c>
      <c r="C34">
        <v>33293.120000000003</v>
      </c>
      <c r="D34">
        <f t="shared" si="11"/>
        <v>0.57093821274844381</v>
      </c>
      <c r="E34">
        <v>7191.5810000000001</v>
      </c>
      <c r="F34">
        <f t="shared" si="12"/>
        <v>0.61361612627986351</v>
      </c>
      <c r="G34">
        <v>5493.3969999999999</v>
      </c>
      <c r="H34">
        <f t="shared" si="15"/>
        <v>0.71127624786101684</v>
      </c>
      <c r="J34">
        <f t="shared" si="13"/>
        <v>31903.128801241157</v>
      </c>
      <c r="K34">
        <f t="shared" si="14"/>
        <v>18.41871775322431</v>
      </c>
    </row>
    <row r="35" spans="1:11" x14ac:dyDescent="0.2">
      <c r="A35" t="s">
        <v>13</v>
      </c>
      <c r="B35">
        <v>1181.2339999999999</v>
      </c>
      <c r="C35">
        <v>26225.149000000001</v>
      </c>
      <c r="D35">
        <f t="shared" si="11"/>
        <v>0.44973074614579939</v>
      </c>
      <c r="E35">
        <v>5470.4390000000003</v>
      </c>
      <c r="F35">
        <f t="shared" si="12"/>
        <v>0.46676100682593857</v>
      </c>
      <c r="G35">
        <v>6338.1040000000003</v>
      </c>
      <c r="H35">
        <f t="shared" si="15"/>
        <v>0.82064755772664932</v>
      </c>
      <c r="J35">
        <f t="shared" si="13"/>
        <v>6856.9678028797362</v>
      </c>
      <c r="K35">
        <f t="shared" si="14"/>
        <v>3.9587513623201449</v>
      </c>
    </row>
    <row r="37" spans="1:11" x14ac:dyDescent="0.2">
      <c r="A37" s="1">
        <v>44846</v>
      </c>
      <c r="B37" t="s">
        <v>0</v>
      </c>
      <c r="C37" t="s">
        <v>1</v>
      </c>
      <c r="D37" t="s">
        <v>14</v>
      </c>
      <c r="E37" t="s">
        <v>2</v>
      </c>
      <c r="F37" t="s">
        <v>18</v>
      </c>
      <c r="G37" t="s">
        <v>5</v>
      </c>
      <c r="J37" t="s">
        <v>3</v>
      </c>
      <c r="K37" t="s">
        <v>16</v>
      </c>
    </row>
    <row r="38" spans="1:11" x14ac:dyDescent="0.2">
      <c r="A38" t="s">
        <v>6</v>
      </c>
      <c r="B38">
        <v>2135.3969999999999</v>
      </c>
      <c r="C38">
        <v>35899.947999999997</v>
      </c>
      <c r="D38">
        <f>(C38/35900)</f>
        <v>0.99999855153203332</v>
      </c>
      <c r="E38">
        <v>11719.237999999999</v>
      </c>
      <c r="F38">
        <f>E38/11719</f>
        <v>1.0000203089000768</v>
      </c>
      <c r="G38">
        <v>7527.933</v>
      </c>
      <c r="H38">
        <f>(G38/7527.933)</f>
        <v>1</v>
      </c>
      <c r="J38">
        <f>B38/(D38*F38*H38)</f>
        <v>2135.3567263122477</v>
      </c>
      <c r="K38">
        <f>J38/2135.35673</f>
        <v>0.99999999827300412</v>
      </c>
    </row>
    <row r="39" spans="1:11" x14ac:dyDescent="0.2">
      <c r="A39" t="s">
        <v>7</v>
      </c>
      <c r="B39">
        <v>43553.203000000001</v>
      </c>
      <c r="C39">
        <v>24986.342000000001</v>
      </c>
      <c r="D39">
        <f t="shared" ref="D39:D45" si="16">(C39/35900)</f>
        <v>0.69599838440111417</v>
      </c>
      <c r="E39">
        <v>3656.0540000000001</v>
      </c>
      <c r="F39">
        <f t="shared" ref="F39:F45" si="17">E39/11719</f>
        <v>0.31197661916545782</v>
      </c>
      <c r="G39">
        <v>6280.8109999999997</v>
      </c>
      <c r="H39">
        <f t="shared" ref="H39:H45" si="18">(G39/7527.933)</f>
        <v>0.83433407284575989</v>
      </c>
      <c r="J39">
        <f t="shared" ref="J39:J45" si="19">B39/(D39*F39*H39)</f>
        <v>240408.51221299407</v>
      </c>
      <c r="K39">
        <f t="shared" ref="K39:K45" si="20">J39/2135.35673</f>
        <v>112.58470719924819</v>
      </c>
    </row>
    <row r="40" spans="1:11" x14ac:dyDescent="0.2">
      <c r="A40" t="s">
        <v>8</v>
      </c>
      <c r="B40">
        <v>29635.517</v>
      </c>
      <c r="C40">
        <v>18645.543000000001</v>
      </c>
      <c r="D40">
        <f t="shared" si="16"/>
        <v>0.51937445682451255</v>
      </c>
      <c r="E40">
        <v>6703.1959999999999</v>
      </c>
      <c r="F40">
        <f t="shared" si="17"/>
        <v>0.57199385613106923</v>
      </c>
      <c r="G40">
        <v>6242.518</v>
      </c>
      <c r="H40">
        <f t="shared" si="18"/>
        <v>0.82924728474602527</v>
      </c>
      <c r="J40">
        <f t="shared" si="19"/>
        <v>120297.4714519703</v>
      </c>
      <c r="K40">
        <f t="shared" si="20"/>
        <v>56.336006889101988</v>
      </c>
    </row>
    <row r="41" spans="1:11" x14ac:dyDescent="0.2">
      <c r="A41" t="s">
        <v>9</v>
      </c>
      <c r="B41">
        <v>11847.543</v>
      </c>
      <c r="C41">
        <v>26916.583999999999</v>
      </c>
      <c r="D41">
        <f t="shared" si="16"/>
        <v>0.74976557103064068</v>
      </c>
      <c r="E41">
        <v>7309.0749999999998</v>
      </c>
      <c r="F41">
        <f t="shared" si="17"/>
        <v>0.62369442785220586</v>
      </c>
      <c r="G41">
        <v>5429.3969999999999</v>
      </c>
      <c r="H41">
        <f t="shared" si="18"/>
        <v>0.72123343818283181</v>
      </c>
      <c r="J41">
        <f t="shared" si="19"/>
        <v>35128.134115932349</v>
      </c>
      <c r="K41">
        <f t="shared" si="20"/>
        <v>16.4507099082842</v>
      </c>
    </row>
    <row r="42" spans="1:11" x14ac:dyDescent="0.2">
      <c r="A42" t="s">
        <v>11</v>
      </c>
      <c r="B42">
        <v>3667.0039999999999</v>
      </c>
      <c r="C42">
        <v>26940.241000000002</v>
      </c>
      <c r="D42">
        <f t="shared" si="16"/>
        <v>0.75042454038997219</v>
      </c>
      <c r="E42">
        <v>8942.61</v>
      </c>
      <c r="F42">
        <f t="shared" si="17"/>
        <v>0.7630864408225958</v>
      </c>
      <c r="G42">
        <v>3268.9119999999998</v>
      </c>
      <c r="H42">
        <f t="shared" si="18"/>
        <v>0.43423765859765223</v>
      </c>
      <c r="J42">
        <f t="shared" si="19"/>
        <v>14746.981478831516</v>
      </c>
      <c r="K42">
        <f t="shared" si="20"/>
        <v>6.9060973614612466</v>
      </c>
    </row>
    <row r="43" spans="1:11" x14ac:dyDescent="0.2">
      <c r="A43" t="s">
        <v>10</v>
      </c>
      <c r="B43">
        <v>37442.082000000002</v>
      </c>
      <c r="C43">
        <v>17296.885999999999</v>
      </c>
      <c r="D43">
        <f t="shared" si="16"/>
        <v>0.48180740947075207</v>
      </c>
      <c r="E43">
        <v>3434.518</v>
      </c>
      <c r="F43">
        <f t="shared" si="17"/>
        <v>0.29307261711750149</v>
      </c>
      <c r="G43">
        <v>5109.6899999999996</v>
      </c>
      <c r="H43">
        <f t="shared" si="18"/>
        <v>0.67876401131625375</v>
      </c>
      <c r="J43">
        <f t="shared" si="19"/>
        <v>390654.17083293613</v>
      </c>
      <c r="K43">
        <f t="shared" si="20"/>
        <v>182.94562465585605</v>
      </c>
    </row>
    <row r="44" spans="1:11" x14ac:dyDescent="0.2">
      <c r="A44" t="s">
        <v>12</v>
      </c>
      <c r="B44">
        <v>18801.654999999999</v>
      </c>
      <c r="C44">
        <v>15632.279</v>
      </c>
      <c r="D44">
        <f t="shared" si="16"/>
        <v>0.43543952646239553</v>
      </c>
      <c r="E44">
        <v>6825.3379999999997</v>
      </c>
      <c r="F44">
        <f t="shared" si="17"/>
        <v>0.58241641778308728</v>
      </c>
      <c r="G44">
        <v>6101.8109999999997</v>
      </c>
      <c r="H44">
        <f t="shared" si="18"/>
        <v>0.81055596536260344</v>
      </c>
      <c r="J44">
        <f t="shared" si="19"/>
        <v>91464.300037301364</v>
      </c>
      <c r="K44">
        <f t="shared" si="20"/>
        <v>42.833264696386991</v>
      </c>
    </row>
    <row r="45" spans="1:11" x14ac:dyDescent="0.2">
      <c r="A45" t="s">
        <v>13</v>
      </c>
      <c r="B45">
        <v>8161.643</v>
      </c>
      <c r="C45">
        <v>20819.420999999998</v>
      </c>
      <c r="D45">
        <f t="shared" si="16"/>
        <v>0.57992816155988858</v>
      </c>
      <c r="E45">
        <v>6118.4179999999997</v>
      </c>
      <c r="F45">
        <f t="shared" si="17"/>
        <v>0.52209386466422048</v>
      </c>
      <c r="G45">
        <v>5148.2759999999998</v>
      </c>
      <c r="H45">
        <f t="shared" si="18"/>
        <v>0.68388972112265078</v>
      </c>
      <c r="J45">
        <f t="shared" si="19"/>
        <v>39415.65332539985</v>
      </c>
      <c r="K45">
        <f t="shared" si="20"/>
        <v>18.45858013869179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Kelly Sullivan</dc:creator>
  <cp:lastModifiedBy>Kelly Sullivan</cp:lastModifiedBy>
  <dcterms:created xsi:type="dcterms:W3CDTF">2022-08-29T18:53:36Z</dcterms:created>
  <dcterms:modified xsi:type="dcterms:W3CDTF">2025-04-18T20:02:09Z</dcterms:modified>
</cp:coreProperties>
</file>