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lly/Documents/elife packaged data/figure 2/"/>
    </mc:Choice>
  </mc:AlternateContent>
  <xr:revisionPtr revIDLastSave="0" documentId="8_{A9F09BDC-2CF0-F548-B61A-2ED4255C8526}" xr6:coauthVersionLast="47" xr6:coauthVersionMax="47" xr10:uidLastSave="{00000000-0000-0000-0000-000000000000}"/>
  <bookViews>
    <workbookView xWindow="3180" yWindow="1580" windowWidth="24080" windowHeight="14400" activeTab="1" xr2:uid="{A313722E-AA05-4A5F-B45A-EE63466AD383}"/>
  </bookViews>
  <sheets>
    <sheet name="fly" sheetId="1" r:id="rId1"/>
    <sheet name="s2R+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2" l="1"/>
  <c r="O18" i="2" s="1"/>
  <c r="P18" i="2" s="1"/>
  <c r="N19" i="2"/>
  <c r="N17" i="2"/>
  <c r="O17" i="2" s="1"/>
  <c r="P17" i="2" s="1"/>
  <c r="N12" i="2"/>
  <c r="N13" i="2"/>
  <c r="O13" i="2" s="1"/>
  <c r="P13" i="2" s="1"/>
  <c r="N11" i="2"/>
  <c r="O11" i="2" s="1"/>
  <c r="P11" i="2" s="1"/>
  <c r="N6" i="2"/>
  <c r="N7" i="2"/>
  <c r="O7" i="2" s="1"/>
  <c r="P7" i="2" s="1"/>
  <c r="N5" i="2"/>
  <c r="O5" i="2" s="1"/>
  <c r="P5" i="2" s="1"/>
  <c r="O19" i="2"/>
  <c r="P19" i="2" s="1"/>
  <c r="O12" i="2"/>
  <c r="P12" i="2" s="1"/>
  <c r="O6" i="2"/>
  <c r="P6" i="2" s="1"/>
  <c r="F16" i="2"/>
  <c r="F11" i="2"/>
  <c r="F12" i="2"/>
  <c r="F13" i="2"/>
  <c r="F4" i="2"/>
  <c r="E17" i="2"/>
  <c r="F17" i="2" s="1"/>
  <c r="E18" i="2"/>
  <c r="F18" i="2" s="1"/>
  <c r="E19" i="2"/>
  <c r="F19" i="2" s="1"/>
  <c r="E16" i="2"/>
  <c r="E11" i="2"/>
  <c r="E12" i="2"/>
  <c r="E13" i="2"/>
  <c r="E10" i="2"/>
  <c r="F10" i="2" s="1"/>
  <c r="E5" i="2"/>
  <c r="F5" i="2" s="1"/>
  <c r="E6" i="2"/>
  <c r="F6" i="2" s="1"/>
  <c r="E7" i="2"/>
  <c r="F7" i="2" s="1"/>
  <c r="E4" i="2"/>
  <c r="M7" i="1"/>
  <c r="M8" i="1"/>
  <c r="M9" i="1"/>
  <c r="M6" i="1"/>
  <c r="O8" i="1"/>
  <c r="O9" i="1"/>
  <c r="O7" i="1"/>
  <c r="I8" i="1"/>
  <c r="I9" i="1"/>
  <c r="I7" i="1"/>
  <c r="D7" i="1"/>
  <c r="E7" i="1" s="1"/>
  <c r="D8" i="1"/>
  <c r="D9" i="1"/>
  <c r="D6" i="1"/>
  <c r="I14" i="1"/>
  <c r="I15" i="1"/>
  <c r="I13" i="1"/>
  <c r="I21" i="1"/>
  <c r="I20" i="1"/>
  <c r="I19" i="1"/>
  <c r="D19" i="1"/>
  <c r="D20" i="1"/>
  <c r="D21" i="1"/>
  <c r="D18" i="1"/>
  <c r="O20" i="1"/>
  <c r="O21" i="1"/>
  <c r="O19" i="1"/>
  <c r="M19" i="1"/>
  <c r="M20" i="1"/>
  <c r="M21" i="1"/>
  <c r="M18" i="1"/>
  <c r="D13" i="1"/>
  <c r="D14" i="1"/>
  <c r="D15" i="1"/>
  <c r="D12" i="1"/>
  <c r="M13" i="1"/>
  <c r="M14" i="1"/>
  <c r="M15" i="1"/>
  <c r="M12" i="1"/>
  <c r="O14" i="1"/>
  <c r="O15" i="1"/>
  <c r="O13" i="1"/>
  <c r="E20" i="1" l="1"/>
  <c r="E6" i="1"/>
  <c r="J19" i="1"/>
  <c r="E21" i="1"/>
  <c r="J20" i="1"/>
  <c r="J14" i="1"/>
  <c r="E19" i="1"/>
  <c r="E15" i="1"/>
  <c r="J7" i="1"/>
  <c r="E14" i="1"/>
  <c r="J13" i="1"/>
  <c r="E9" i="1"/>
  <c r="J9" i="1"/>
  <c r="E12" i="1"/>
  <c r="J21" i="1"/>
  <c r="E13" i="1"/>
  <c r="E18" i="1"/>
  <c r="J15" i="1"/>
  <c r="E8" i="1"/>
  <c r="J8" i="1"/>
</calcChain>
</file>

<file path=xl/sharedStrings.xml><?xml version="1.0" encoding="utf-8"?>
<sst xmlns="http://schemas.openxmlformats.org/spreadsheetml/2006/main" count="104" uniqueCount="19">
  <si>
    <t>Robo</t>
  </si>
  <si>
    <t>alone</t>
  </si>
  <si>
    <t>comm WT</t>
  </si>
  <si>
    <t>Comm 1PY</t>
  </si>
  <si>
    <t>Comm 2PY</t>
  </si>
  <si>
    <t>Raw #</t>
  </si>
  <si>
    <t>fold</t>
  </si>
  <si>
    <t>Comm</t>
  </si>
  <si>
    <t>WT</t>
  </si>
  <si>
    <t>1PY</t>
  </si>
  <si>
    <t>2PY</t>
  </si>
  <si>
    <t>raw #</t>
  </si>
  <si>
    <t>over tubulin</t>
  </si>
  <si>
    <t>tubulin</t>
  </si>
  <si>
    <t>relative</t>
  </si>
  <si>
    <t>tub</t>
  </si>
  <si>
    <t>normalized</t>
  </si>
  <si>
    <t>tub relative</t>
  </si>
  <si>
    <t>normalized tub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</si>
</sst>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0D243-1F37-466D-9C8E-6BFDE38E8A9E}">
  <dimension ref="B5:O21"/>
  <sheetViews>
    <sheetView zoomScale="74" workbookViewId="0">
      <selection activeCell="J7" sqref="J7"/>
    </sheetView>
  </sheetViews>
  <sheetFormatPr baseColWidth="10" defaultColWidth="8.83203125" defaultRowHeight="15" x14ac:dyDescent="0.2"/>
  <cols>
    <col min="3" max="3" width="11.5" customWidth="1"/>
    <col min="4" max="4" width="12.33203125" customWidth="1"/>
  </cols>
  <sheetData>
    <row r="5" spans="2:15" x14ac:dyDescent="0.2">
      <c r="B5" t="s">
        <v>0</v>
      </c>
      <c r="C5" t="s">
        <v>5</v>
      </c>
      <c r="D5" t="s">
        <v>14</v>
      </c>
      <c r="E5" t="s">
        <v>12</v>
      </c>
      <c r="G5" t="s">
        <v>7</v>
      </c>
      <c r="H5" t="s">
        <v>11</v>
      </c>
      <c r="I5" t="s">
        <v>14</v>
      </c>
      <c r="J5" t="s">
        <v>12</v>
      </c>
      <c r="L5" t="s">
        <v>13</v>
      </c>
      <c r="M5" t="s">
        <v>6</v>
      </c>
    </row>
    <row r="6" spans="2:15" x14ac:dyDescent="0.2">
      <c r="B6" t="s">
        <v>1</v>
      </c>
      <c r="C6">
        <v>20939.705999999998</v>
      </c>
      <c r="D6">
        <f>C6/8384.116</f>
        <v>2.4975448812969665</v>
      </c>
      <c r="E6">
        <f>D6/M6</f>
        <v>2.2046646044938516</v>
      </c>
      <c r="L6">
        <v>32610.309000000001</v>
      </c>
      <c r="M6">
        <f>L6/28786.187</f>
        <v>1.1328457290991683</v>
      </c>
      <c r="N6" t="s">
        <v>15</v>
      </c>
      <c r="O6" t="s">
        <v>6</v>
      </c>
    </row>
    <row r="7" spans="2:15" x14ac:dyDescent="0.2">
      <c r="B7" t="s">
        <v>2</v>
      </c>
      <c r="C7">
        <v>8384.116</v>
      </c>
      <c r="D7">
        <f t="shared" ref="D7:D9" si="0">C7/8384.116</f>
        <v>1</v>
      </c>
      <c r="E7">
        <f t="shared" ref="E7:E9" si="1">D7/M7</f>
        <v>0.90090985483070896</v>
      </c>
      <c r="G7" t="s">
        <v>8</v>
      </c>
      <c r="H7">
        <v>47535.487000000001</v>
      </c>
      <c r="I7">
        <f>H7/47535.487</f>
        <v>1</v>
      </c>
      <c r="J7">
        <f>I7/O7</f>
        <v>0.90090985483070896</v>
      </c>
      <c r="L7">
        <v>31952.35</v>
      </c>
      <c r="M7">
        <f t="shared" ref="M7:M9" si="2">L7/28786.187</f>
        <v>1.1099889679727293</v>
      </c>
      <c r="N7">
        <v>31952.35</v>
      </c>
      <c r="O7">
        <f>N7/28786.187</f>
        <v>1.1099889679727293</v>
      </c>
    </row>
    <row r="8" spans="2:15" x14ac:dyDescent="0.2">
      <c r="B8" t="s">
        <v>3</v>
      </c>
      <c r="C8">
        <v>14810.401</v>
      </c>
      <c r="D8">
        <f t="shared" si="0"/>
        <v>1.7664833120152441</v>
      </c>
      <c r="E8">
        <f t="shared" si="1"/>
        <v>1.6606269087553831</v>
      </c>
      <c r="G8" t="s">
        <v>9</v>
      </c>
      <c r="H8">
        <v>54643.214999999997</v>
      </c>
      <c r="I8">
        <f t="shared" ref="I8:I9" si="3">H8/47535.487</f>
        <v>1.1495246698534927</v>
      </c>
      <c r="J8">
        <f t="shared" ref="J8:J9" si="4">I8/O8</f>
        <v>1.0806394750817689</v>
      </c>
      <c r="L8">
        <v>30621.157999999999</v>
      </c>
      <c r="M8">
        <f t="shared" si="2"/>
        <v>1.0637448440114696</v>
      </c>
      <c r="N8">
        <v>30621.157999999999</v>
      </c>
      <c r="O8">
        <f t="shared" ref="O8:O9" si="5">N8/28786.187</f>
        <v>1.0637448440114696</v>
      </c>
    </row>
    <row r="9" spans="2:15" x14ac:dyDescent="0.2">
      <c r="B9" t="s">
        <v>4</v>
      </c>
      <c r="C9">
        <v>16531.463</v>
      </c>
      <c r="D9">
        <f t="shared" si="0"/>
        <v>1.9717598134376957</v>
      </c>
      <c r="E9">
        <f t="shared" si="1"/>
        <v>1.9717598134376957</v>
      </c>
      <c r="G9" t="s">
        <v>10</v>
      </c>
      <c r="H9">
        <v>104856.04399999999</v>
      </c>
      <c r="I9">
        <f t="shared" si="3"/>
        <v>2.2058476859614373</v>
      </c>
      <c r="J9">
        <f t="shared" si="4"/>
        <v>2.2058476859614373</v>
      </c>
      <c r="L9">
        <v>28786.187000000002</v>
      </c>
      <c r="M9">
        <f t="shared" si="2"/>
        <v>1</v>
      </c>
      <c r="N9">
        <v>28786.187000000002</v>
      </c>
      <c r="O9">
        <f t="shared" si="5"/>
        <v>1</v>
      </c>
    </row>
    <row r="11" spans="2:15" x14ac:dyDescent="0.2">
      <c r="B11" t="s">
        <v>0</v>
      </c>
      <c r="C11" t="s">
        <v>5</v>
      </c>
      <c r="D11" t="s">
        <v>14</v>
      </c>
      <c r="E11" t="s">
        <v>12</v>
      </c>
      <c r="G11" t="s">
        <v>7</v>
      </c>
      <c r="H11" t="s">
        <v>11</v>
      </c>
      <c r="I11" t="s">
        <v>14</v>
      </c>
      <c r="J11" t="s">
        <v>12</v>
      </c>
      <c r="L11" t="s">
        <v>13</v>
      </c>
      <c r="M11" t="s">
        <v>6</v>
      </c>
    </row>
    <row r="12" spans="2:15" x14ac:dyDescent="0.2">
      <c r="B12" t="s">
        <v>1</v>
      </c>
      <c r="C12">
        <v>30697.948</v>
      </c>
      <c r="D12">
        <f>C12/16008.35</f>
        <v>1.9176209915450375</v>
      </c>
      <c r="E12">
        <f>D12/M12</f>
        <v>1.9176208667066343</v>
      </c>
      <c r="L12">
        <v>30721.651999999998</v>
      </c>
      <c r="M12">
        <f>L12/30721.65</f>
        <v>1.00000006510067</v>
      </c>
      <c r="N12" t="s">
        <v>15</v>
      </c>
      <c r="O12" t="s">
        <v>6</v>
      </c>
    </row>
    <row r="13" spans="2:15" x14ac:dyDescent="0.2">
      <c r="B13" t="s">
        <v>2</v>
      </c>
      <c r="C13">
        <v>16008.35</v>
      </c>
      <c r="D13">
        <f t="shared" ref="D13:D15" si="6">C13/16008.35</f>
        <v>1</v>
      </c>
      <c r="E13">
        <f t="shared" ref="E13:E15" si="7">D13/M13</f>
        <v>0.90214565228498989</v>
      </c>
      <c r="G13" t="s">
        <v>8</v>
      </c>
      <c r="H13">
        <v>17223.38</v>
      </c>
      <c r="I13">
        <f>H13/17223.38</f>
        <v>1</v>
      </c>
      <c r="J13">
        <f>I13/O13</f>
        <v>1</v>
      </c>
      <c r="L13">
        <v>34053.980000000003</v>
      </c>
      <c r="M13">
        <f t="shared" ref="M13:M15" si="8">L13/30721.65</f>
        <v>1.1084684579116031</v>
      </c>
      <c r="N13">
        <v>34053.980000000003</v>
      </c>
      <c r="O13">
        <f>N13/34053.98</f>
        <v>1</v>
      </c>
    </row>
    <row r="14" spans="2:15" x14ac:dyDescent="0.2">
      <c r="B14" t="s">
        <v>3</v>
      </c>
      <c r="C14">
        <v>37353.654999999999</v>
      </c>
      <c r="D14">
        <f t="shared" si="6"/>
        <v>2.3333857018368538</v>
      </c>
      <c r="E14">
        <f t="shared" si="7"/>
        <v>1.8019376605912758</v>
      </c>
      <c r="G14" t="s">
        <v>9</v>
      </c>
      <c r="H14">
        <v>59557.709000000003</v>
      </c>
      <c r="I14">
        <f t="shared" ref="I14:I15" si="9">H14/17223.38</f>
        <v>3.4579570908845998</v>
      </c>
      <c r="J14">
        <f t="shared" ref="J14:J15" si="10">I14/O14</f>
        <v>2.9600303856210481</v>
      </c>
      <c r="L14">
        <v>39782.43</v>
      </c>
      <c r="M14">
        <f t="shared" si="8"/>
        <v>1.2949314245816874</v>
      </c>
      <c r="N14">
        <v>39782.43</v>
      </c>
      <c r="O14">
        <f t="shared" ref="O14:O15" si="11">N14/34053.98</f>
        <v>1.1682167546935776</v>
      </c>
    </row>
    <row r="15" spans="2:15" x14ac:dyDescent="0.2">
      <c r="B15" t="s">
        <v>4</v>
      </c>
      <c r="C15">
        <v>36921.847999999998</v>
      </c>
      <c r="D15">
        <f t="shared" si="6"/>
        <v>2.306411841320311</v>
      </c>
      <c r="E15">
        <f t="shared" si="7"/>
        <v>1.793702283188606</v>
      </c>
      <c r="G15" t="s">
        <v>10</v>
      </c>
      <c r="H15">
        <v>72951.657999999996</v>
      </c>
      <c r="I15">
        <f t="shared" si="9"/>
        <v>4.2356179797461353</v>
      </c>
      <c r="J15">
        <f t="shared" si="10"/>
        <v>3.6513513480583253</v>
      </c>
      <c r="L15">
        <v>39503.087</v>
      </c>
      <c r="M15">
        <f t="shared" si="8"/>
        <v>1.2858387163449878</v>
      </c>
      <c r="N15">
        <v>39503.087</v>
      </c>
      <c r="O15">
        <f t="shared" si="11"/>
        <v>1.1600138074903432</v>
      </c>
    </row>
    <row r="17" spans="2:15" x14ac:dyDescent="0.2">
      <c r="B17" t="s">
        <v>0</v>
      </c>
      <c r="C17" t="s">
        <v>5</v>
      </c>
      <c r="D17" t="s">
        <v>14</v>
      </c>
      <c r="E17" t="s">
        <v>12</v>
      </c>
      <c r="G17" t="s">
        <v>7</v>
      </c>
      <c r="H17" t="s">
        <v>11</v>
      </c>
      <c r="I17" t="s">
        <v>14</v>
      </c>
      <c r="J17" t="s">
        <v>12</v>
      </c>
      <c r="L17" t="s">
        <v>13</v>
      </c>
      <c r="M17" t="s">
        <v>6</v>
      </c>
    </row>
    <row r="18" spans="2:15" x14ac:dyDescent="0.2">
      <c r="B18" t="s">
        <v>1</v>
      </c>
      <c r="C18">
        <v>20585.906999999999</v>
      </c>
      <c r="D18">
        <f>C18/20585.907</f>
        <v>1</v>
      </c>
      <c r="E18">
        <f>D18/M18</f>
        <v>1.0000000674355412</v>
      </c>
      <c r="L18">
        <v>44486.927000000003</v>
      </c>
      <c r="M18">
        <f>L18/44486.93</f>
        <v>0.9999999325644634</v>
      </c>
      <c r="N18" t="s">
        <v>15</v>
      </c>
      <c r="O18" t="s">
        <v>6</v>
      </c>
    </row>
    <row r="19" spans="2:15" x14ac:dyDescent="0.2">
      <c r="B19" t="s">
        <v>2</v>
      </c>
      <c r="C19">
        <v>35818.283000000003</v>
      </c>
      <c r="D19">
        <f t="shared" ref="D19:D21" si="12">C19/20585.907</f>
        <v>1.7399419418342852</v>
      </c>
      <c r="E19">
        <f t="shared" ref="E19:E21" si="13">D19/M19</f>
        <v>1.5916948031516516</v>
      </c>
      <c r="G19" t="s">
        <v>8</v>
      </c>
      <c r="H19">
        <v>23343.626</v>
      </c>
      <c r="I19">
        <f>H19/23343.63</f>
        <v>0.99999982864704418</v>
      </c>
      <c r="J19">
        <f>I19/O19</f>
        <v>0.99999982864704418</v>
      </c>
      <c r="L19">
        <v>48630.35</v>
      </c>
      <c r="M19">
        <f t="shared" ref="M19:M21" si="14">L19/44486.93</f>
        <v>1.0931379171365612</v>
      </c>
      <c r="N19">
        <v>48630.35</v>
      </c>
      <c r="O19">
        <f>N19/48630.35</f>
        <v>1</v>
      </c>
    </row>
    <row r="20" spans="2:15" x14ac:dyDescent="0.2">
      <c r="B20" t="s">
        <v>3</v>
      </c>
      <c r="C20">
        <v>34068.182000000001</v>
      </c>
      <c r="D20">
        <f t="shared" si="12"/>
        <v>1.6549274219493948</v>
      </c>
      <c r="E20">
        <f t="shared" si="13"/>
        <v>1.3165380499709876</v>
      </c>
      <c r="G20" t="s">
        <v>9</v>
      </c>
      <c r="H20">
        <v>57871.822</v>
      </c>
      <c r="I20">
        <f>H20/23343.63</f>
        <v>2.4791269395548166</v>
      </c>
      <c r="J20">
        <f t="shared" ref="J20:J21" si="15">I20/O20</f>
        <v>2.1558978854635726</v>
      </c>
      <c r="L20">
        <v>55921.392</v>
      </c>
      <c r="M20">
        <f t="shared" si="14"/>
        <v>1.2570296938898684</v>
      </c>
      <c r="N20">
        <v>55921.392</v>
      </c>
      <c r="O20">
        <f t="shared" ref="O20:O21" si="16">N20/48630.35</f>
        <v>1.1499278125697225</v>
      </c>
    </row>
    <row r="21" spans="2:15" x14ac:dyDescent="0.2">
      <c r="B21" t="s">
        <v>4</v>
      </c>
      <c r="C21">
        <v>29359.856</v>
      </c>
      <c r="D21">
        <f t="shared" si="12"/>
        <v>1.4262114367853698</v>
      </c>
      <c r="E21">
        <f t="shared" si="13"/>
        <v>1.3920192205337489</v>
      </c>
      <c r="G21" t="s">
        <v>10</v>
      </c>
      <c r="H21">
        <v>71644.375</v>
      </c>
      <c r="I21">
        <f>H21/23343.63</f>
        <v>3.0691188559791258</v>
      </c>
      <c r="J21">
        <f t="shared" si="15"/>
        <v>3.2745376130430555</v>
      </c>
      <c r="L21">
        <v>45579.663999999997</v>
      </c>
      <c r="M21">
        <f t="shared" si="14"/>
        <v>1.0245630345811678</v>
      </c>
      <c r="N21">
        <v>45579.663999999997</v>
      </c>
      <c r="O21">
        <f t="shared" si="16"/>
        <v>0.9372678584464228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0FE1F-ECF1-4FED-8074-408A3C0E61E3}">
  <dimension ref="A3:P19"/>
  <sheetViews>
    <sheetView tabSelected="1" topLeftCell="A3" zoomScale="75" workbookViewId="0">
      <selection activeCell="N3" sqref="N3"/>
    </sheetView>
  </sheetViews>
  <sheetFormatPr baseColWidth="10" defaultColWidth="8.83203125" defaultRowHeight="15" x14ac:dyDescent="0.2"/>
  <cols>
    <col min="1" max="1" width="20.5" customWidth="1"/>
    <col min="3" max="3" width="10.5" customWidth="1"/>
    <col min="8" max="8" width="11" customWidth="1"/>
    <col min="12" max="12" width="11.83203125" customWidth="1"/>
  </cols>
  <sheetData>
    <row r="3" spans="1:16" x14ac:dyDescent="0.2">
      <c r="A3" s="1">
        <v>44403</v>
      </c>
      <c r="B3" t="s">
        <v>0</v>
      </c>
      <c r="C3" t="s">
        <v>5</v>
      </c>
      <c r="D3" t="s">
        <v>13</v>
      </c>
      <c r="E3" t="s">
        <v>17</v>
      </c>
      <c r="F3" t="s">
        <v>18</v>
      </c>
      <c r="K3" t="s">
        <v>7</v>
      </c>
      <c r="L3" t="s">
        <v>11</v>
      </c>
      <c r="M3" t="s">
        <v>13</v>
      </c>
      <c r="N3" t="s">
        <v>17</v>
      </c>
      <c r="O3" t="s">
        <v>16</v>
      </c>
    </row>
    <row r="4" spans="1:16" x14ac:dyDescent="0.2">
      <c r="B4" t="s">
        <v>1</v>
      </c>
      <c r="C4">
        <v>29799.977999999999</v>
      </c>
      <c r="D4">
        <v>13660.731</v>
      </c>
      <c r="E4">
        <f>(D4/13660.7)</f>
        <v>1.0000022692834187</v>
      </c>
      <c r="F4">
        <f>(C4/E4)</f>
        <v>29799.910375557505</v>
      </c>
    </row>
    <row r="5" spans="1:16" x14ac:dyDescent="0.2">
      <c r="B5" t="s">
        <v>2</v>
      </c>
      <c r="C5">
        <v>8000.0540000000001</v>
      </c>
      <c r="D5">
        <v>11750.368</v>
      </c>
      <c r="E5">
        <f t="shared" ref="E5:E7" si="0">(D5/13660.7)</f>
        <v>0.86015855702855637</v>
      </c>
      <c r="F5">
        <f t="shared" ref="F5:F7" si="1">(C5/E5)</f>
        <v>9300.6736195666381</v>
      </c>
      <c r="K5" t="s">
        <v>8</v>
      </c>
      <c r="L5">
        <v>28053.654999999999</v>
      </c>
      <c r="M5">
        <v>11750.368</v>
      </c>
      <c r="N5">
        <f>M5/12336.3</f>
        <v>0.95250342485186001</v>
      </c>
      <c r="O5">
        <f>(L5/N5)</f>
        <v>29452.550267063973</v>
      </c>
      <c r="P5">
        <f>(O5/29452.6)</f>
        <v>0.99999831142459317</v>
      </c>
    </row>
    <row r="6" spans="1:16" x14ac:dyDescent="0.2">
      <c r="B6" t="s">
        <v>3</v>
      </c>
      <c r="C6">
        <v>18551.672999999999</v>
      </c>
      <c r="D6">
        <v>11818.903</v>
      </c>
      <c r="E6">
        <f t="shared" si="0"/>
        <v>0.86517550345150684</v>
      </c>
      <c r="F6">
        <f t="shared" si="1"/>
        <v>21442.670216609782</v>
      </c>
      <c r="K6" t="s">
        <v>9</v>
      </c>
      <c r="L6">
        <v>69414.584000000003</v>
      </c>
      <c r="M6">
        <v>11818.903</v>
      </c>
      <c r="N6">
        <f t="shared" ref="N6:N7" si="2">M6/12336.3</f>
        <v>0.95805898040741555</v>
      </c>
      <c r="O6">
        <f t="shared" ref="O6:O7" si="3">(L6/N6)</f>
        <v>72453.351431956078</v>
      </c>
      <c r="P6">
        <f t="shared" ref="P6:P7" si="4">(O6/29452.6)</f>
        <v>2.4599984867874509</v>
      </c>
    </row>
    <row r="7" spans="1:16" x14ac:dyDescent="0.2">
      <c r="B7" t="s">
        <v>4</v>
      </c>
      <c r="C7">
        <v>30579.048999999999</v>
      </c>
      <c r="D7">
        <v>12236.316999999999</v>
      </c>
      <c r="E7">
        <f t="shared" si="0"/>
        <v>0.89573133148374517</v>
      </c>
      <c r="F7">
        <f t="shared" si="1"/>
        <v>34138.639483947671</v>
      </c>
      <c r="K7" t="s">
        <v>10</v>
      </c>
      <c r="L7">
        <v>55397.817999999999</v>
      </c>
      <c r="M7">
        <v>12236.316999999999</v>
      </c>
      <c r="N7">
        <f t="shared" si="2"/>
        <v>0.99189521979848094</v>
      </c>
      <c r="O7">
        <f t="shared" si="3"/>
        <v>55850.473814416539</v>
      </c>
      <c r="P7">
        <f t="shared" si="4"/>
        <v>1.8962833099426379</v>
      </c>
    </row>
    <row r="9" spans="1:16" x14ac:dyDescent="0.2">
      <c r="A9" s="1">
        <v>44397</v>
      </c>
      <c r="B9" t="s">
        <v>0</v>
      </c>
      <c r="C9" t="s">
        <v>5</v>
      </c>
      <c r="D9" t="s">
        <v>13</v>
      </c>
      <c r="E9" t="s">
        <v>17</v>
      </c>
      <c r="F9" t="s">
        <v>18</v>
      </c>
      <c r="K9" t="s">
        <v>7</v>
      </c>
      <c r="L9" t="s">
        <v>11</v>
      </c>
      <c r="M9" t="s">
        <v>13</v>
      </c>
    </row>
    <row r="10" spans="1:16" x14ac:dyDescent="0.2">
      <c r="B10" t="s">
        <v>1</v>
      </c>
      <c r="C10">
        <v>25593.420999999998</v>
      </c>
      <c r="D10">
        <v>10051.245999999999</v>
      </c>
      <c r="E10">
        <f>(D10/12654.7)</f>
        <v>0.79426979699242173</v>
      </c>
      <c r="F10">
        <f>(C10/E10)</f>
        <v>32222.57864633897</v>
      </c>
    </row>
    <row r="11" spans="1:16" x14ac:dyDescent="0.2">
      <c r="B11" t="s">
        <v>2</v>
      </c>
      <c r="C11">
        <v>10780.245999999999</v>
      </c>
      <c r="D11">
        <v>12202.368</v>
      </c>
      <c r="E11">
        <f t="shared" ref="E11:E13" si="5">(D11/12654.7)</f>
        <v>0.9642558100942733</v>
      </c>
      <c r="F11">
        <f t="shared" ref="F11:F13" si="6">(C11/E11)</f>
        <v>11179.861077472829</v>
      </c>
      <c r="K11" t="s">
        <v>8</v>
      </c>
      <c r="L11">
        <v>34939.646999999997</v>
      </c>
      <c r="M11">
        <v>12202.368</v>
      </c>
      <c r="N11">
        <f>(M11/12654.7)</f>
        <v>0.9642558100942733</v>
      </c>
      <c r="O11">
        <f>(L11/N11)</f>
        <v>36234.831705690238</v>
      </c>
      <c r="P11">
        <f>(O11/36234.8)</f>
        <v>1.00000087500663</v>
      </c>
    </row>
    <row r="12" spans="1:16" x14ac:dyDescent="0.2">
      <c r="B12" t="s">
        <v>3</v>
      </c>
      <c r="C12">
        <v>18040.458999999999</v>
      </c>
      <c r="D12">
        <v>12351.710999999999</v>
      </c>
      <c r="E12">
        <f t="shared" si="5"/>
        <v>0.9760571961405643</v>
      </c>
      <c r="F12">
        <f t="shared" si="6"/>
        <v>18482.993692719981</v>
      </c>
      <c r="K12" t="s">
        <v>9</v>
      </c>
      <c r="L12">
        <v>74496.475000000006</v>
      </c>
      <c r="M12">
        <v>12351.710999999999</v>
      </c>
      <c r="N12">
        <f t="shared" ref="N12:N13" si="7">(M12/12654.7)</f>
        <v>0.9760571961405643</v>
      </c>
      <c r="O12">
        <f t="shared" ref="O12:O13" si="8">(L12/N12)</f>
        <v>76323.882754583567</v>
      </c>
      <c r="P12">
        <f t="shared" ref="P12:P13" si="9">(O12/36234.8)</f>
        <v>2.1063696433976058</v>
      </c>
    </row>
    <row r="13" spans="1:16" x14ac:dyDescent="0.2">
      <c r="B13" t="s">
        <v>4</v>
      </c>
      <c r="C13">
        <v>38678.321000000004</v>
      </c>
      <c r="D13">
        <v>12654.710999999999</v>
      </c>
      <c r="E13">
        <f t="shared" si="5"/>
        <v>1.0000008692422577</v>
      </c>
      <c r="F13">
        <f t="shared" si="6"/>
        <v>38678.287379198155</v>
      </c>
      <c r="K13" t="s">
        <v>10</v>
      </c>
      <c r="L13">
        <v>50632.981</v>
      </c>
      <c r="M13">
        <v>12654.710999999999</v>
      </c>
      <c r="N13">
        <f t="shared" si="7"/>
        <v>1.0000008692422577</v>
      </c>
      <c r="O13">
        <f t="shared" si="8"/>
        <v>50632.936987711539</v>
      </c>
      <c r="P13">
        <f t="shared" si="9"/>
        <v>1.3973566016015415</v>
      </c>
    </row>
    <row r="15" spans="1:16" x14ac:dyDescent="0.2">
      <c r="A15" s="1">
        <v>44390</v>
      </c>
      <c r="B15" t="s">
        <v>0</v>
      </c>
      <c r="C15" t="s">
        <v>5</v>
      </c>
      <c r="D15" t="s">
        <v>13</v>
      </c>
      <c r="E15" t="s">
        <v>17</v>
      </c>
      <c r="F15" t="s">
        <v>18</v>
      </c>
      <c r="K15" t="s">
        <v>7</v>
      </c>
      <c r="L15" t="s">
        <v>11</v>
      </c>
      <c r="M15" t="s">
        <v>13</v>
      </c>
    </row>
    <row r="16" spans="1:16" x14ac:dyDescent="0.2">
      <c r="B16" t="s">
        <v>1</v>
      </c>
      <c r="C16">
        <v>32373.078000000001</v>
      </c>
      <c r="D16">
        <v>12444.489</v>
      </c>
      <c r="E16">
        <f>D16/12578.2</f>
        <v>0.98936962363454217</v>
      </c>
      <c r="F16">
        <f>C16/E16</f>
        <v>32720.913626875325</v>
      </c>
    </row>
    <row r="17" spans="2:16" x14ac:dyDescent="0.2">
      <c r="B17" t="s">
        <v>2</v>
      </c>
      <c r="C17">
        <v>8576.7610000000004</v>
      </c>
      <c r="D17">
        <v>12578.245999999999</v>
      </c>
      <c r="E17">
        <f t="shared" ref="E17:E19" si="10">D17/12578.2</f>
        <v>1.0000036571210507</v>
      </c>
      <c r="F17">
        <f t="shared" ref="F17:F19" si="11">C17/E17</f>
        <v>8576.7296338615106</v>
      </c>
      <c r="K17" t="s">
        <v>8</v>
      </c>
      <c r="L17">
        <v>24259.79</v>
      </c>
      <c r="M17">
        <v>12578.245999999999</v>
      </c>
      <c r="N17">
        <f>(M17/12578.2)</f>
        <v>1.0000036571210507</v>
      </c>
      <c r="O17">
        <f>(L17/N17)</f>
        <v>24259.701279335768</v>
      </c>
      <c r="P17">
        <f>(O17/24259.7)</f>
        <v>1.0000000527350201</v>
      </c>
    </row>
    <row r="18" spans="2:16" x14ac:dyDescent="0.2">
      <c r="B18" t="s">
        <v>3</v>
      </c>
      <c r="C18">
        <v>19064.723000000002</v>
      </c>
      <c r="D18">
        <v>10370.418</v>
      </c>
      <c r="E18">
        <f t="shared" si="10"/>
        <v>0.82447552113974965</v>
      </c>
      <c r="F18">
        <f t="shared" si="11"/>
        <v>23123.455470994519</v>
      </c>
      <c r="K18" t="s">
        <v>9</v>
      </c>
      <c r="L18">
        <v>91305.395000000004</v>
      </c>
      <c r="M18">
        <v>10370.418</v>
      </c>
      <c r="N18">
        <f t="shared" ref="N18:N19" si="12">(M18/12578.2)</f>
        <v>0.82447552113974965</v>
      </c>
      <c r="O18">
        <f t="shared" ref="O18:O19" si="13">(L18/N18)</f>
        <v>110743.6093115051</v>
      </c>
      <c r="P18">
        <f t="shared" ref="P18:P19" si="14">(O18/24259.7)</f>
        <v>4.5649208074092051</v>
      </c>
    </row>
    <row r="19" spans="2:16" x14ac:dyDescent="0.2">
      <c r="B19" t="s">
        <v>4</v>
      </c>
      <c r="C19">
        <v>35113.885999999999</v>
      </c>
      <c r="D19">
        <v>7268.64</v>
      </c>
      <c r="E19">
        <f t="shared" si="10"/>
        <v>0.57787600769585468</v>
      </c>
      <c r="F19">
        <f t="shared" si="11"/>
        <v>60763.702822701365</v>
      </c>
      <c r="K19" t="s">
        <v>10</v>
      </c>
      <c r="L19">
        <v>50670.993000000002</v>
      </c>
      <c r="M19">
        <v>7268.64</v>
      </c>
      <c r="N19">
        <f t="shared" si="12"/>
        <v>0.57787600769585468</v>
      </c>
      <c r="O19">
        <f t="shared" si="13"/>
        <v>87684.887978026163</v>
      </c>
      <c r="P19">
        <f t="shared" si="14"/>
        <v>3.6144258988374203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fly</vt:lpstr>
      <vt:lpstr>s2R+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Sullivan</dc:creator>
  <cp:lastModifiedBy>Kelly Sullivan</cp:lastModifiedBy>
  <dcterms:created xsi:type="dcterms:W3CDTF">2021-05-20T16:41:09Z</dcterms:created>
  <dcterms:modified xsi:type="dcterms:W3CDTF">2025-04-18T19:45:53Z</dcterms:modified>
</cp:coreProperties>
</file>