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mc:AlternateContent xmlns:mc="http://schemas.openxmlformats.org/markup-compatibility/2006">
    <mc:Choice Requires="x15">
      <x15ac:absPath xmlns:x15ac="http://schemas.microsoft.com/office/spreadsheetml/2010/11/ac" url="/Users/rebeccacook/Downloads/"/>
    </mc:Choice>
  </mc:AlternateContent>
  <xr:revisionPtr revIDLastSave="0" documentId="8_{6AB7699B-CDDA-A043-AA0D-E96ED74826F0}" xr6:coauthVersionLast="47" xr6:coauthVersionMax="47" xr10:uidLastSave="{00000000-0000-0000-0000-000000000000}"/>
  <bookViews>
    <workbookView xWindow="0" yWindow="500" windowWidth="18900" windowHeight="8660" xr2:uid="{00000000-000D-0000-FFFF-FFFF00000000}"/>
  </bookViews>
  <sheets>
    <sheet name="Figure3—figure supplement 2" sheetId="9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D19" i="9"/>
  <c r="C19" i="9"/>
  <c r="F16" i="9"/>
  <c r="E16" i="9"/>
  <c r="D16" i="9"/>
  <c r="C16" i="9"/>
  <c r="F13" i="9"/>
  <c r="E13" i="9"/>
  <c r="D13" i="9"/>
  <c r="C13" i="9"/>
  <c r="F9" i="9"/>
  <c r="E9" i="9"/>
  <c r="D9" i="9"/>
  <c r="C9" i="9"/>
  <c r="F6" i="9"/>
  <c r="E6" i="9"/>
  <c r="D6" i="9"/>
  <c r="C6" i="9"/>
  <c r="F3" i="9"/>
  <c r="E3" i="9"/>
  <c r="D3" i="9"/>
  <c r="C3" i="9"/>
</calcChain>
</file>

<file path=xl/sharedStrings.xml><?xml version="1.0" encoding="utf-8"?>
<sst xmlns="http://schemas.openxmlformats.org/spreadsheetml/2006/main" count="36" uniqueCount="17">
  <si>
    <t>Raw data</t>
  </si>
  <si>
    <t>Sort out data</t>
  </si>
  <si>
    <t>Sample Name</t>
  </si>
  <si>
    <t>CT</t>
  </si>
  <si>
    <t>pg</t>
  </si>
  <si>
    <t>pg/ul</t>
  </si>
  <si>
    <t>pg/mg</t>
  </si>
  <si>
    <t>Ct Mean</t>
  </si>
  <si>
    <t>Villen-cre1 turi</t>
  </si>
  <si>
    <t>Villen-cre2 turi</t>
  </si>
  <si>
    <t>Undetermined</t>
  </si>
  <si>
    <t>Villen-cre3 turi</t>
  </si>
  <si>
    <r>
      <rPr>
        <sz val="11"/>
        <color theme="1"/>
        <rFont val="Calibri"/>
        <charset val="134"/>
        <scheme val="minor"/>
      </rPr>
      <t>IEC</t>
    </r>
    <r>
      <rPr>
        <vertAlign val="superscript"/>
        <sz val="11"/>
        <color theme="1"/>
        <rFont val="Calibri"/>
        <charset val="134"/>
        <scheme val="minor"/>
      </rPr>
      <t>ΔChil1</t>
    </r>
    <r>
      <rPr>
        <sz val="11"/>
        <color theme="1"/>
        <rFont val="Calibri"/>
        <charset val="134"/>
        <scheme val="minor"/>
      </rPr>
      <t>1 turi</t>
    </r>
  </si>
  <si>
    <r>
      <rPr>
        <sz val="11"/>
        <color theme="1"/>
        <rFont val="Calibri"/>
        <charset val="134"/>
        <scheme val="minor"/>
      </rPr>
      <t>IEC</t>
    </r>
    <r>
      <rPr>
        <vertAlign val="superscript"/>
        <sz val="11"/>
        <color theme="1"/>
        <rFont val="Calibri"/>
        <charset val="134"/>
        <scheme val="minor"/>
      </rPr>
      <t>ΔChil1</t>
    </r>
    <r>
      <rPr>
        <sz val="11"/>
        <color theme="1"/>
        <rFont val="Calibri"/>
        <charset val="134"/>
        <scheme val="minor"/>
      </rPr>
      <t>2 turi</t>
    </r>
  </si>
  <si>
    <r>
      <rPr>
        <sz val="11"/>
        <color theme="1"/>
        <rFont val="Calibri"/>
        <charset val="134"/>
        <scheme val="minor"/>
      </rPr>
      <t>IEC</t>
    </r>
    <r>
      <rPr>
        <vertAlign val="superscript"/>
        <sz val="11"/>
        <color theme="1"/>
        <rFont val="Calibri"/>
        <charset val="134"/>
        <scheme val="minor"/>
      </rPr>
      <t>ΔChil1</t>
    </r>
    <r>
      <rPr>
        <sz val="11"/>
        <color theme="1"/>
        <rFont val="Calibri"/>
        <charset val="134"/>
        <scheme val="minor"/>
      </rPr>
      <t>3 turi</t>
    </r>
  </si>
  <si>
    <t>h2o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</si>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</sst>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8" formatCode="#,##0.000"/>
  </numFmts>
  <fonts count="5" x14ac:knownFonts="1">
    <font>
      <sz val="11"/>
      <color theme="1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vertAlign val="superscript"/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168" fontId="3" fillId="0" borderId="2" xfId="0" applyNumberFormat="1" applyFont="1" applyBorder="1" applyAlignment="1"/>
    <xf numFmtId="168" fontId="2" fillId="0" borderId="1" xfId="0" applyNumberFormat="1" applyFont="1" applyBorder="1" applyAlignment="1"/>
    <xf numFmtId="168" fontId="2" fillId="0" borderId="2" xfId="0" applyNumberFormat="1" applyFont="1" applyBorder="1" applyAlignment="1"/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622300</xdr:colOff>
          <xdr:row>1</xdr:row>
          <xdr:rowOff>25400</xdr:rowOff>
        </xdr:from>
        <xdr:to>
          <xdr:col>9</xdr:col>
          <xdr:colOff>571500</xdr:colOff>
          <xdr:row>17</xdr:row>
          <xdr:rowOff>165100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8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Documents/Desktop/&#23454;&#39564;&#23460;&#36164;&#26009;/CHI3L1-&#32928;&#36947;&#33740;%20&#35838;&#39064;/&#23457;&#31295;&#24847;&#35265;/Chi3l1-bacteria%20&#21407;&#22987;&#25968;&#25454;-CY/Figure3/D.comparing%20of%20Gram-positive%20and%20Gram-negative%20bacteria(phylum)%20of%20Villin-cre%20and%20IEC&#916;Chil1%20feces/used%20data/&#25968;&#25454;&#25972;&#29702;&#8212;&#8212;Villin-crevsIEC&#916;Chil1.phylum.Gram_Positive_relabundance.xlsx?18033CCA" TargetMode="External"/><Relationship Id="rId1" Type="http://schemas.openxmlformats.org/officeDocument/2006/relationships/externalLinkPath" Target="file:///18033CCA/&#25968;&#25454;&#25972;&#29702;&#8212;&#8212;Villin-crevsIEC&#916;Chil1.phylum.Gram_Positive_relabund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vsVKO.phylum.Gram_Positive_rel"/>
    </sheetNames>
    <sheetDataSet>
      <sheetData sheetId="0">
        <row r="12">
          <cell r="C12" t="str">
            <v>IECΔChil1</v>
          </cell>
          <cell r="D12" t="str">
            <v>Villin-cre</v>
          </cell>
        </row>
        <row r="13">
          <cell r="B13" t="str">
            <v>Gram_Positive</v>
          </cell>
          <cell r="C13">
            <v>0.412796702920187</v>
          </cell>
          <cell r="D13">
            <v>0.52067229237725099</v>
          </cell>
        </row>
        <row r="14">
          <cell r="B14" t="str">
            <v>Gram_Negative</v>
          </cell>
          <cell r="C14">
            <v>0.587203297079813</v>
          </cell>
          <cell r="D14">
            <v>0.47932770762274901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3"/>
  <sheetViews>
    <sheetView tabSelected="1" workbookViewId="0">
      <selection activeCell="I19" sqref="I19"/>
    </sheetView>
  </sheetViews>
  <sheetFormatPr baseColWidth="10" defaultColWidth="9" defaultRowHeight="15" x14ac:dyDescent="0.2"/>
  <cols>
    <col min="1" max="1" width="15.6640625" style="1" customWidth="1"/>
    <col min="2" max="2" width="11.83203125" style="2" customWidth="1"/>
    <col min="3" max="3" width="12.83203125" style="1"/>
    <col min="4" max="5" width="12.83203125"/>
    <col min="6" max="6" width="12.83203125" style="2"/>
  </cols>
  <sheetData>
    <row r="1" spans="1:6" x14ac:dyDescent="0.2">
      <c r="A1" s="11" t="s">
        <v>0</v>
      </c>
      <c r="B1" s="13"/>
      <c r="C1" s="11" t="s">
        <v>1</v>
      </c>
      <c r="D1" s="12"/>
      <c r="E1" s="12"/>
      <c r="F1" s="13"/>
    </row>
    <row r="2" spans="1:6" x14ac:dyDescent="0.15">
      <c r="A2" s="3" t="s">
        <v>2</v>
      </c>
      <c r="B2" s="4" t="s">
        <v>3</v>
      </c>
      <c r="C2" s="3" t="s">
        <v>7</v>
      </c>
      <c r="D2" s="5" t="s">
        <v>5</v>
      </c>
      <c r="E2" s="5" t="s">
        <v>4</v>
      </c>
      <c r="F2" s="6" t="s">
        <v>6</v>
      </c>
    </row>
    <row r="3" spans="1:6" x14ac:dyDescent="0.15">
      <c r="A3" s="3" t="s">
        <v>8</v>
      </c>
      <c r="B3" s="7">
        <v>26.413740158081101</v>
      </c>
      <c r="C3" s="8">
        <f>(B3+B5)/2</f>
        <v>26.4815530776978</v>
      </c>
      <c r="D3">
        <f>EXP((C3-13.581)/-1.53)</f>
        <v>2.17843413990788E-4</v>
      </c>
      <c r="E3">
        <f>D3*50</f>
        <v>1.08921706995394E-2</v>
      </c>
      <c r="F3" s="2">
        <f>E3/137.5</f>
        <v>7.9215786905741095E-5</v>
      </c>
    </row>
    <row r="4" spans="1:6" x14ac:dyDescent="0.15">
      <c r="A4" s="3" t="s">
        <v>8</v>
      </c>
      <c r="B4" s="9">
        <v>25.6509685516357</v>
      </c>
      <c r="C4" s="8"/>
    </row>
    <row r="5" spans="1:6" x14ac:dyDescent="0.15">
      <c r="A5" s="3" t="s">
        <v>8</v>
      </c>
      <c r="B5" s="7">
        <v>26.549365997314499</v>
      </c>
      <c r="C5" s="8"/>
    </row>
    <row r="6" spans="1:6" x14ac:dyDescent="0.15">
      <c r="A6" s="3" t="s">
        <v>9</v>
      </c>
      <c r="B6" s="7">
        <v>21.8576335906982</v>
      </c>
      <c r="C6" s="8">
        <f>(B6+B7)/2</f>
        <v>23.181013107299801</v>
      </c>
      <c r="D6">
        <f>EXP((C6-13.581)/-1.53)</f>
        <v>1.8836980793652399E-3</v>
      </c>
      <c r="E6">
        <f>D6*50</f>
        <v>9.4184903968261902E-2</v>
      </c>
      <c r="F6" s="2">
        <f>E6/121.7</f>
        <v>7.7391046810404201E-4</v>
      </c>
    </row>
    <row r="7" spans="1:6" x14ac:dyDescent="0.15">
      <c r="A7" s="3" t="s">
        <v>9</v>
      </c>
      <c r="B7" s="7">
        <v>24.504392623901399</v>
      </c>
      <c r="C7" s="8"/>
    </row>
    <row r="8" spans="1:6" x14ac:dyDescent="0.15">
      <c r="A8" s="3" t="s">
        <v>9</v>
      </c>
      <c r="B8" s="4" t="s">
        <v>10</v>
      </c>
      <c r="C8" s="8"/>
    </row>
    <row r="9" spans="1:6" x14ac:dyDescent="0.15">
      <c r="A9" s="3" t="s">
        <v>11</v>
      </c>
      <c r="B9" s="7">
        <v>26.5060844421387</v>
      </c>
      <c r="C9" s="8">
        <f>(B9+B11)/2</f>
        <v>26.562802314758301</v>
      </c>
      <c r="D9">
        <f>EXP((C9-13.581)/-1.53)</f>
        <v>2.0657683876446601E-4</v>
      </c>
      <c r="E9">
        <f>D9*50</f>
        <v>1.0328841938223299E-2</v>
      </c>
      <c r="F9" s="2">
        <f>E9/87.3</f>
        <v>1.1831434064402399E-4</v>
      </c>
    </row>
    <row r="10" spans="1:6" x14ac:dyDescent="0.15">
      <c r="A10" s="3" t="s">
        <v>11</v>
      </c>
      <c r="B10" s="9">
        <v>26.9154148101807</v>
      </c>
      <c r="C10" s="8"/>
    </row>
    <row r="11" spans="1:6" x14ac:dyDescent="0.15">
      <c r="A11" s="3" t="s">
        <v>11</v>
      </c>
      <c r="B11" s="7">
        <v>26.619520187377901</v>
      </c>
      <c r="C11" s="8"/>
    </row>
    <row r="12" spans="1:6" ht="17" x14ac:dyDescent="0.15">
      <c r="A12" s="10" t="s">
        <v>12</v>
      </c>
      <c r="B12" s="9">
        <v>20.335710525512699</v>
      </c>
      <c r="C12" s="8"/>
    </row>
    <row r="13" spans="1:6" ht="17" x14ac:dyDescent="0.15">
      <c r="A13" s="10" t="s">
        <v>12</v>
      </c>
      <c r="B13" s="7">
        <v>19.945184707641602</v>
      </c>
      <c r="C13" s="8">
        <f>(B13+B14)/2</f>
        <v>20.0181694030762</v>
      </c>
      <c r="D13">
        <f>EXP((C13-13.581)/-1.53)</f>
        <v>1.48865037745216E-2</v>
      </c>
      <c r="E13">
        <f>D13*50</f>
        <v>0.744325188726079</v>
      </c>
      <c r="F13" s="2">
        <f>E13/132.9</f>
        <v>5.6006409986913402E-3</v>
      </c>
    </row>
    <row r="14" spans="1:6" ht="17" x14ac:dyDescent="0.15">
      <c r="A14" s="10" t="s">
        <v>12</v>
      </c>
      <c r="B14" s="7">
        <v>20.0911540985107</v>
      </c>
      <c r="C14" s="8"/>
    </row>
    <row r="15" spans="1:6" ht="17" x14ac:dyDescent="0.15">
      <c r="A15" s="10" t="s">
        <v>13</v>
      </c>
      <c r="B15" s="9">
        <v>36.645736694335902</v>
      </c>
      <c r="C15" s="8"/>
    </row>
    <row r="16" spans="1:6" ht="17" x14ac:dyDescent="0.15">
      <c r="A16" s="10" t="s">
        <v>13</v>
      </c>
      <c r="B16" s="7">
        <v>21.951000213623001</v>
      </c>
      <c r="C16" s="8">
        <f>(B16+B17)/2</f>
        <v>21.024467468261701</v>
      </c>
      <c r="D16">
        <f>EXP((C16-13.581)/-1.53)</f>
        <v>7.7117401447543499E-3</v>
      </c>
      <c r="E16">
        <f>D16*50</f>
        <v>0.38558700723771799</v>
      </c>
      <c r="F16" s="2">
        <f>E16/161.6</f>
        <v>2.3860582131046901E-3</v>
      </c>
    </row>
    <row r="17" spans="1:6" ht="17" x14ac:dyDescent="0.15">
      <c r="A17" s="10" t="s">
        <v>13</v>
      </c>
      <c r="B17" s="7">
        <v>20.097934722900401</v>
      </c>
      <c r="C17" s="8"/>
    </row>
    <row r="18" spans="1:6" ht="17" x14ac:dyDescent="0.15">
      <c r="A18" s="10" t="s">
        <v>14</v>
      </c>
      <c r="B18" s="9">
        <v>18.3248691558838</v>
      </c>
      <c r="C18" s="8"/>
    </row>
    <row r="19" spans="1:6" ht="17" x14ac:dyDescent="0.15">
      <c r="A19" s="10" t="s">
        <v>14</v>
      </c>
      <c r="B19" s="7">
        <v>17.768795013427699</v>
      </c>
      <c r="C19" s="8">
        <f>(B19+B20)/2</f>
        <v>17.772385597229</v>
      </c>
      <c r="D19">
        <f>EXP((C19-13.581)/-1.53)</f>
        <v>6.4604726152955899E-2</v>
      </c>
      <c r="E19">
        <f>D19*50</f>
        <v>3.23023630764779</v>
      </c>
      <c r="F19" s="2">
        <f>E19/125.9</f>
        <v>2.5657158916980099E-2</v>
      </c>
    </row>
    <row r="20" spans="1:6" ht="17" x14ac:dyDescent="0.15">
      <c r="A20" s="10" t="s">
        <v>14</v>
      </c>
      <c r="B20" s="7">
        <v>17.775976181030298</v>
      </c>
      <c r="C20" s="8"/>
    </row>
    <row r="21" spans="1:6" x14ac:dyDescent="0.15">
      <c r="A21" s="3" t="s">
        <v>15</v>
      </c>
      <c r="B21" s="4" t="s">
        <v>10</v>
      </c>
      <c r="C21" s="3" t="s">
        <v>16</v>
      </c>
    </row>
    <row r="22" spans="1:6" x14ac:dyDescent="0.15">
      <c r="A22" s="3" t="s">
        <v>15</v>
      </c>
      <c r="B22" s="4" t="s">
        <v>10</v>
      </c>
      <c r="C22" s="3" t="s">
        <v>16</v>
      </c>
    </row>
    <row r="23" spans="1:6" x14ac:dyDescent="0.15">
      <c r="A23" s="3" t="s">
        <v>15</v>
      </c>
      <c r="B23" s="4" t="s">
        <v>10</v>
      </c>
      <c r="C23" s="3" t="s">
        <v>16</v>
      </c>
    </row>
  </sheetData>
  <mergeCells count="2">
    <mergeCell ref="A1:B1"/>
    <mergeCell ref="C1:F1"/>
  </mergeCells>
  <pageMargins left="0.75" right="0.75" top="1" bottom="1" header="0.5" footer="0.5"/>
  <drawing r:id="rId1"/>
  <legacyDrawing r:id="rId2"/>
  <oleObjects>
    <mc:AlternateContent xmlns:mc="http://schemas.openxmlformats.org/markup-compatibility/2006">
      <mc:Choice Requires="x14">
        <oleObject progId="Prism8.Document" shapeId="6145" r:id="rId3">
          <objectPr defaultSize="0" altText="" r:id="rId4">
            <anchor moveWithCells="1" sizeWithCells="1">
              <from>
                <xdr:col>6</xdr:col>
                <xdr:colOff>622300</xdr:colOff>
                <xdr:row>1</xdr:row>
                <xdr:rowOff>25400</xdr:rowOff>
              </from>
              <to>
                <xdr:col>9</xdr:col>
                <xdr:colOff>571500</xdr:colOff>
                <xdr:row>17</xdr:row>
                <xdr:rowOff>165100</xdr:rowOff>
              </to>
            </anchor>
          </objectPr>
        </oleObject>
      </mc:Choice>
      <mc:Fallback>
        <oleObject progId="Prism8.Document" shapeId="614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Figure3—figure supplement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86182</dc:creator>
  <cp:lastModifiedBy>Rebecca Cook</cp:lastModifiedBy>
  <dcterms:created xsi:type="dcterms:W3CDTF">2024-09-07T09:26:00Z</dcterms:created>
  <dcterms:modified xsi:type="dcterms:W3CDTF">2024-10-02T13:31:12Z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2C897AB99B3645C0A32E7A5A98C0ED34_11</vt:lpwstr>
  </property>
  <property fmtid="{D5CDD505-2E9C-101B-9397-08002B2CF9AE}" pid="3" name="KSOProductBuildVer">
    <vt:lpwstr>2052-12.1.0.18276</vt:lpwstr>
  </property>
</Properties>
</file>