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/>
  <mc:AlternateContent xmlns:mc="http://schemas.openxmlformats.org/markup-compatibility/2006">
    <mc:Choice Requires="x15">
      <x15ac:absPath xmlns:x15ac="http://schemas.microsoft.com/office/spreadsheetml/2010/11/ac" url="/Users/rebeccacook/Downloads/"/>
    </mc:Choice>
  </mc:AlternateContent>
  <xr:revisionPtr revIDLastSave="0" documentId="8_{16EA9F9E-6D12-B04E-8139-77DC0419E4B2}" xr6:coauthVersionLast="47" xr6:coauthVersionMax="47" xr10:uidLastSave="{00000000-0000-0000-0000-000000000000}"/>
  <bookViews>
    <workbookView xWindow="0" yWindow="500" windowWidth="17820" windowHeight="9120" activeTab="1" xr2:uid="{00000000-000D-0000-FFFF-FFFF00000000}"/>
  </bookViews>
  <sheets>
    <sheet name="Figure4E" sheetId="1" r:id="rId1"/>
    <sheet name="Figure4F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0" i="2" l="1"/>
  <c r="C77" i="2"/>
  <c r="C74" i="2"/>
  <c r="C71" i="2"/>
  <c r="C68" i="2"/>
  <c r="C64" i="2"/>
  <c r="C61" i="2"/>
  <c r="C58" i="2"/>
  <c r="C56" i="2"/>
  <c r="C52" i="2"/>
  <c r="C50" i="2"/>
  <c r="C46" i="2"/>
  <c r="C44" i="2"/>
  <c r="C40" i="2"/>
  <c r="C38" i="2"/>
  <c r="C34" i="2"/>
  <c r="H31" i="2"/>
  <c r="G31" i="2"/>
  <c r="F31" i="2"/>
  <c r="C31" i="2"/>
  <c r="H30" i="2"/>
  <c r="G30" i="2"/>
  <c r="F30" i="2"/>
  <c r="H29" i="2"/>
  <c r="G29" i="2"/>
  <c r="F29" i="2"/>
  <c r="H28" i="2"/>
  <c r="G28" i="2"/>
  <c r="F28" i="2"/>
  <c r="C28" i="2"/>
  <c r="H27" i="2"/>
  <c r="G27" i="2"/>
  <c r="F27" i="2"/>
  <c r="H26" i="2"/>
  <c r="G26" i="2"/>
  <c r="F26" i="2"/>
  <c r="C26" i="2"/>
  <c r="H25" i="2"/>
  <c r="G25" i="2"/>
  <c r="F25" i="2"/>
  <c r="H24" i="2"/>
  <c r="G24" i="2"/>
  <c r="F24" i="2"/>
  <c r="H23" i="2"/>
  <c r="G23" i="2"/>
  <c r="F23" i="2"/>
  <c r="C23" i="2"/>
  <c r="H22" i="2"/>
  <c r="G22" i="2"/>
  <c r="F22" i="2"/>
  <c r="H21" i="2"/>
  <c r="G21" i="2"/>
  <c r="F21" i="2"/>
  <c r="H20" i="2"/>
  <c r="G20" i="2"/>
  <c r="F20" i="2"/>
  <c r="C20" i="2"/>
  <c r="H19" i="2"/>
  <c r="G19" i="2"/>
  <c r="F19" i="2"/>
  <c r="H17" i="2"/>
  <c r="G17" i="2"/>
  <c r="F17" i="2"/>
  <c r="H16" i="2"/>
  <c r="G16" i="2"/>
  <c r="F16" i="2"/>
  <c r="C16" i="2"/>
  <c r="H15" i="2"/>
  <c r="G15" i="2"/>
  <c r="F15" i="2"/>
  <c r="H14" i="2"/>
  <c r="G14" i="2"/>
  <c r="F14" i="2"/>
  <c r="C14" i="2"/>
  <c r="H13" i="2"/>
  <c r="G13" i="2"/>
  <c r="F13" i="2"/>
  <c r="H12" i="2"/>
  <c r="G12" i="2"/>
  <c r="F12" i="2"/>
  <c r="H11" i="2"/>
  <c r="G11" i="2"/>
  <c r="F11" i="2"/>
  <c r="H10" i="2"/>
  <c r="G10" i="2"/>
  <c r="F10" i="2"/>
  <c r="C10" i="2"/>
  <c r="H9" i="2"/>
  <c r="G9" i="2"/>
  <c r="F9" i="2"/>
  <c r="H8" i="2"/>
  <c r="G8" i="2"/>
  <c r="F8" i="2"/>
  <c r="H7" i="2"/>
  <c r="G7" i="2"/>
  <c r="F7" i="2"/>
  <c r="C7" i="2"/>
  <c r="H6" i="2"/>
  <c r="G6" i="2"/>
  <c r="F6" i="2"/>
  <c r="H5" i="2"/>
  <c r="G5" i="2"/>
  <c r="F5" i="2"/>
  <c r="C4" i="2"/>
  <c r="L55" i="1"/>
  <c r="L51" i="1"/>
  <c r="L49" i="1"/>
  <c r="L45" i="1"/>
  <c r="C43" i="1"/>
  <c r="L42" i="1"/>
  <c r="L40" i="1"/>
  <c r="C39" i="1"/>
  <c r="L36" i="1"/>
  <c r="C36" i="1"/>
  <c r="L34" i="1"/>
  <c r="C34" i="1"/>
  <c r="L30" i="1"/>
  <c r="C30" i="1"/>
  <c r="L28" i="1"/>
  <c r="C28" i="1"/>
  <c r="L25" i="1"/>
  <c r="L21" i="1"/>
  <c r="C21" i="1"/>
  <c r="P20" i="1"/>
  <c r="O20" i="1"/>
  <c r="P19" i="1"/>
  <c r="O19" i="1"/>
  <c r="P18" i="1"/>
  <c r="O18" i="1"/>
  <c r="L18" i="1"/>
  <c r="C18" i="1"/>
  <c r="P17" i="1"/>
  <c r="O17" i="1"/>
  <c r="P16" i="1"/>
  <c r="O16" i="1"/>
  <c r="P15" i="1"/>
  <c r="O15" i="1"/>
  <c r="L15" i="1"/>
  <c r="C15" i="1"/>
  <c r="P14" i="1"/>
  <c r="O14" i="1"/>
  <c r="P13" i="1"/>
  <c r="O13" i="1"/>
  <c r="P12" i="1"/>
  <c r="O12" i="1"/>
  <c r="L12" i="1"/>
  <c r="P11" i="1"/>
  <c r="O11" i="1"/>
  <c r="P10" i="1"/>
  <c r="O10" i="1"/>
  <c r="C10" i="1"/>
  <c r="P9" i="1"/>
  <c r="O9" i="1"/>
  <c r="L9" i="1"/>
  <c r="P8" i="1"/>
  <c r="O8" i="1"/>
  <c r="P7" i="1"/>
  <c r="O7" i="1"/>
  <c r="P6" i="1"/>
  <c r="O6" i="1"/>
  <c r="C6" i="1"/>
  <c r="P5" i="1"/>
  <c r="O5" i="1"/>
  <c r="P4" i="1"/>
  <c r="O4" i="1"/>
  <c r="L3" i="1"/>
</calcChain>
</file>

<file path=xl/sharedStrings.xml><?xml version="1.0" encoding="utf-8"?>
<sst xmlns="http://schemas.openxmlformats.org/spreadsheetml/2006/main" count="279" uniqueCount="75">
  <si>
    <t>Raw data</t>
  </si>
  <si>
    <t>Sort out data</t>
  </si>
  <si>
    <t>Sample Name</t>
  </si>
  <si>
    <t>CT</t>
  </si>
  <si>
    <t xml:space="preserve"> CT mean</t>
  </si>
  <si>
    <t>CT mean</t>
  </si>
  <si>
    <t>pg/ul</t>
  </si>
  <si>
    <t>pg(50ul system)</t>
  </si>
  <si>
    <t>pg/cm2</t>
  </si>
  <si>
    <t>WT1 ileum mucus</t>
  </si>
  <si>
    <t>Undetermined</t>
  </si>
  <si>
    <t>G+ 2022.2.22</t>
  </si>
  <si>
    <t>G+ 2023.2.13</t>
  </si>
  <si>
    <t>WT2 ileum mucus</t>
  </si>
  <si>
    <t>WT3 ileum mucus</t>
  </si>
  <si>
    <t>wt2 ileum mucus</t>
  </si>
  <si>
    <t>WT5 ileum mucus</t>
  </si>
  <si>
    <t>WT4 ileum mucus</t>
  </si>
  <si>
    <t>KO1 ileum mucus</t>
  </si>
  <si>
    <t>KO2 ileum mucus</t>
  </si>
  <si>
    <t>WT1 colon mucus</t>
  </si>
  <si>
    <t>WT2 colon mucus</t>
  </si>
  <si>
    <t>KO3 ileum mucus</t>
  </si>
  <si>
    <t>WT3 colon mucus</t>
  </si>
  <si>
    <t>KO4 ileum mucus</t>
  </si>
  <si>
    <t>WT4 colon mucus</t>
  </si>
  <si>
    <t>KO1 colon mucus</t>
  </si>
  <si>
    <t>KO2 colon mucus</t>
  </si>
  <si>
    <t>WT5 colon mucus</t>
  </si>
  <si>
    <t>KO3 colon mucus</t>
  </si>
  <si>
    <t>KO4 colon mucus</t>
  </si>
  <si>
    <t>KO2 ileum ucus</t>
  </si>
  <si>
    <t>KO3 ileum muces</t>
  </si>
  <si>
    <t>KO4 lieum mucus</t>
  </si>
  <si>
    <t>h2o</t>
  </si>
  <si>
    <r>
      <rPr>
        <sz val="11"/>
        <color theme="1"/>
        <rFont val="Calibri"/>
        <charset val="134"/>
        <scheme val="minor"/>
      </rPr>
      <t xml:space="preserve">2023.2.28 data reduction of WT and Chil1-/- mice mucus </t>
    </r>
    <r>
      <rPr>
        <i/>
        <sz val="11"/>
        <color theme="1"/>
        <rFont val="Calibri"/>
        <charset val="134"/>
        <scheme val="minor"/>
      </rPr>
      <t>lactobacillus</t>
    </r>
  </si>
  <si>
    <r>
      <rPr>
        <b/>
        <i/>
        <sz val="11"/>
        <color rgb="FFFF0000"/>
        <rFont val="Calibri"/>
        <charset val="134"/>
        <scheme val="minor"/>
      </rPr>
      <t>lactobacillus</t>
    </r>
    <r>
      <rPr>
        <b/>
        <sz val="11"/>
        <color rgb="FFFF0000"/>
        <rFont val="Calibri"/>
        <charset val="134"/>
        <scheme val="minor"/>
      </rPr>
      <t xml:space="preserve"> 2023.2.28</t>
    </r>
  </si>
  <si>
    <t>KO1 ileum mucus lacto</t>
  </si>
  <si>
    <t xml:space="preserve">KO1 ileum mucus </t>
  </si>
  <si>
    <t xml:space="preserve">KO2 ileum mucus </t>
  </si>
  <si>
    <t>KO2 ileum mucus lacto</t>
  </si>
  <si>
    <t xml:space="preserve">KO3 ileum mucus </t>
  </si>
  <si>
    <t xml:space="preserve">KO4 ileum mucus </t>
  </si>
  <si>
    <t xml:space="preserve">KO5 ileum mucus </t>
  </si>
  <si>
    <t>KO3 ileum mucus lacto</t>
  </si>
  <si>
    <t xml:space="preserve">KO6 ileum mucus </t>
  </si>
  <si>
    <t>KO4 ileum mucus lacto</t>
  </si>
  <si>
    <t>KO5 ileum mucus ;acto</t>
  </si>
  <si>
    <t>WT6 ileum mucus</t>
  </si>
  <si>
    <t>WT7 ileum mucus</t>
  </si>
  <si>
    <t>KO6 ileum mucus lacto</t>
  </si>
  <si>
    <t>WT1 ileum mucus lacto</t>
  </si>
  <si>
    <t>KO5 colon mucus</t>
  </si>
  <si>
    <t>KO6 colon mucus</t>
  </si>
  <si>
    <t>WT2 ileum mucus lacto</t>
  </si>
  <si>
    <t>WT3 ileum mucus lacto</t>
  </si>
  <si>
    <t>WT6 colon mucus</t>
  </si>
  <si>
    <t>WT4 ileum mucus lacto</t>
  </si>
  <si>
    <t>WT7 colon mucus</t>
  </si>
  <si>
    <t>WT5 ileum mucus lacto</t>
  </si>
  <si>
    <t>WT6 ileum mucus lacto</t>
  </si>
  <si>
    <t>WT7 ileum mucus lacto</t>
  </si>
  <si>
    <t>KO1 colon mucus lacto</t>
  </si>
  <si>
    <t>KO2 colon mucus lacto</t>
  </si>
  <si>
    <t>KO3 colon mucus lacto</t>
  </si>
  <si>
    <t>KO4 colon mucus lacto</t>
  </si>
  <si>
    <t>KO5 colon nucus lacto</t>
  </si>
  <si>
    <t>KO6 colon mucus lacto</t>
  </si>
  <si>
    <t>WT1 colon mucus lacto</t>
  </si>
  <si>
    <t>WT2 colon mucus lacto</t>
  </si>
  <si>
    <t>WT3 colon mucus lacto</t>
  </si>
  <si>
    <t>WT4 colon mucus lacto</t>
  </si>
  <si>
    <t>WT5 colon mucus lacto</t>
  </si>
  <si>
    <t>WT6 colon mucus lacto</t>
  </si>
  <si>
    <t>WT7 colon mucus lacto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</si>
</sst>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8" formatCode="#,##0.000"/>
  </numFmts>
  <fonts count="6" x14ac:knownFonts="1">
    <font>
      <sz val="11"/>
      <color theme="1"/>
      <name val="Calibri"/>
      <charset val="134"/>
      <scheme val="minor"/>
    </font>
    <font>
      <b/>
      <sz val="11"/>
      <color rgb="FFFF0000"/>
      <name val="Calibri"/>
      <charset val="134"/>
      <scheme val="minor"/>
    </font>
    <font>
      <sz val="10"/>
      <name val="Arial"/>
      <family val="2"/>
    </font>
    <font>
      <b/>
      <i/>
      <sz val="11"/>
      <color rgb="FFFF0000"/>
      <name val="Calibri"/>
      <charset val="134"/>
      <scheme val="minor"/>
    </font>
    <font>
      <sz val="11"/>
      <name val="Calibri"/>
      <charset val="134"/>
      <scheme val="minor"/>
    </font>
    <font>
      <i/>
      <sz val="11"/>
      <color theme="1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2" borderId="1" xfId="0" applyFont="1" applyFill="1" applyBorder="1" applyAlignment="1"/>
    <xf numFmtId="0" fontId="3" fillId="2" borderId="0" xfId="0" applyFont="1" applyFill="1" applyAlignment="1">
      <alignment horizontal="center" vertical="center"/>
    </xf>
    <xf numFmtId="168" fontId="2" fillId="0" borderId="2" xfId="0" applyNumberFormat="1" applyFont="1" applyBorder="1" applyAlignment="1"/>
    <xf numFmtId="0" fontId="2" fillId="0" borderId="0" xfId="0" applyFont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3" borderId="2" xfId="0" applyFill="1" applyBorder="1">
      <alignment vertical="center"/>
    </xf>
    <xf numFmtId="0" fontId="4" fillId="3" borderId="2" xfId="0" applyFont="1" applyFill="1" applyBorder="1">
      <alignment vertical="center"/>
    </xf>
    <xf numFmtId="0" fontId="0" fillId="4" borderId="2" xfId="0" applyFill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241300</xdr:colOff>
          <xdr:row>21</xdr:row>
          <xdr:rowOff>63500</xdr:rowOff>
        </xdr:from>
        <xdr:to>
          <xdr:col>15</xdr:col>
          <xdr:colOff>139700</xdr:colOff>
          <xdr:row>37</xdr:row>
          <xdr:rowOff>139700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12</xdr:col>
      <xdr:colOff>1126490</xdr:colOff>
      <xdr:row>35</xdr:row>
      <xdr:rowOff>95250</xdr:rowOff>
    </xdr:from>
    <xdr:to>
      <xdr:col>14</xdr:col>
      <xdr:colOff>571500</xdr:colOff>
      <xdr:row>38</xdr:row>
      <xdr:rowOff>53975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2919347" y="7080250"/>
          <a:ext cx="1749153" cy="557439"/>
          <a:chOff x="1384919" y="7063114"/>
          <a:chExt cx="1556997" cy="472939"/>
        </a:xfrm>
      </xdr:grpSpPr>
      <xdr:cxnSp macro="">
        <xdr:nvCxnSpPr>
          <xdr:cNvPr id="3" name="直接连接符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>
            <a:off x="1457758" y="7074388"/>
            <a:ext cx="57686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接连接符 4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>
            <a:off x="2256330" y="7074388"/>
            <a:ext cx="57686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文本框 5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1384919" y="7063114"/>
            <a:ext cx="714715" cy="461665"/>
          </a:xfrm>
          <a:prstGeom prst="rect">
            <a:avLst/>
          </a:prstGeom>
          <a:noFill/>
        </xdr:spPr>
        <xdr:txBody>
          <a:bodyPr wrap="square">
            <a:spAutoFit/>
          </a:bodyPr>
          <a:lstStyle/>
          <a:p>
            <a:pPr algn="ctr"/>
            <a:r>
              <a:rPr lang="en-US" altLang="zh-CN" sz="1200" b="0" i="0" dirty="0">
                <a:solidFill>
                  <a:srgbClr val="333333"/>
                </a:solidFill>
                <a:effectLst/>
                <a:latin typeface="Arial" panose="020B0604020202020204" pitchFamily="7" charset="0"/>
              </a:rPr>
              <a:t>Ileum </a:t>
            </a:r>
          </a:p>
          <a:p>
            <a:pPr algn="ctr"/>
            <a:r>
              <a:rPr lang="en-US" altLang="zh-CN" sz="1200" b="0" i="0" dirty="0">
                <a:solidFill>
                  <a:srgbClr val="333333"/>
                </a:solidFill>
                <a:effectLst/>
                <a:latin typeface="Arial" panose="020B0604020202020204" pitchFamily="7" charset="0"/>
              </a:rPr>
              <a:t>mucus</a:t>
            </a:r>
            <a:endParaRPr lang="zh-CN" altLang="en-US" sz="1200" dirty="0"/>
          </a:p>
        </xdr:txBody>
      </xdr:sp>
      <xdr:sp macro="" textlink="">
        <xdr:nvSpPr>
          <xdr:cNvPr id="6" name="文本框 6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2227201" y="7074388"/>
            <a:ext cx="714715" cy="461665"/>
          </a:xfrm>
          <a:prstGeom prst="rect">
            <a:avLst/>
          </a:prstGeom>
          <a:noFill/>
        </xdr:spPr>
        <xdr:txBody>
          <a:bodyPr wrap="square">
            <a:spAutoFit/>
          </a:bodyPr>
          <a:lstStyle/>
          <a:p>
            <a:pPr algn="ctr"/>
            <a:r>
              <a:rPr lang="en-US" altLang="zh-CN" sz="1200" b="0" i="0" dirty="0">
                <a:solidFill>
                  <a:srgbClr val="333333"/>
                </a:solidFill>
                <a:effectLst/>
                <a:latin typeface="Arial" panose="020B0604020202020204" pitchFamily="7" charset="0"/>
              </a:rPr>
              <a:t>Colon</a:t>
            </a:r>
          </a:p>
          <a:p>
            <a:pPr algn="ctr"/>
            <a:r>
              <a:rPr lang="en-US" altLang="zh-CN" sz="1200" b="0" i="0" dirty="0">
                <a:solidFill>
                  <a:srgbClr val="333333"/>
                </a:solidFill>
                <a:effectLst/>
                <a:latin typeface="Arial" panose="020B0604020202020204" pitchFamily="7" charset="0"/>
              </a:rPr>
              <a:t>mucus</a:t>
            </a:r>
            <a:endParaRPr lang="zh-CN" altLang="en-US" sz="1200" dirty="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939800</xdr:colOff>
          <xdr:row>7</xdr:row>
          <xdr:rowOff>0</xdr:rowOff>
        </xdr:from>
        <xdr:to>
          <xdr:col>12</xdr:col>
          <xdr:colOff>165100</xdr:colOff>
          <xdr:row>23</xdr:row>
          <xdr:rowOff>114300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100330</xdr:colOff>
      <xdr:row>21</xdr:row>
      <xdr:rowOff>114935</xdr:rowOff>
    </xdr:from>
    <xdr:to>
      <xdr:col>11</xdr:col>
      <xdr:colOff>269240</xdr:colOff>
      <xdr:row>24</xdr:row>
      <xdr:rowOff>62230</xdr:rowOff>
    </xdr:to>
    <xdr:grpSp>
      <xdr:nvGrpSpPr>
        <xdr:cNvPr id="2" name="Group 6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9777730" y="4115435"/>
          <a:ext cx="1540510" cy="518795"/>
          <a:chOff x="4531837" y="7006965"/>
          <a:chExt cx="1464468" cy="461665"/>
        </a:xfrm>
      </xdr:grpSpPr>
      <xdr:cxnSp macro="">
        <xdr:nvCxnSpPr>
          <xdr:cNvPr id="3" name="直接连接符 1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CxnSpPr/>
        </xdr:nvCxnSpPr>
        <xdr:spPr>
          <a:xfrm>
            <a:off x="4553388" y="7006965"/>
            <a:ext cx="57686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直接连接符 14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CxnSpPr/>
        </xdr:nvCxnSpPr>
        <xdr:spPr>
          <a:xfrm>
            <a:off x="5351960" y="7006965"/>
            <a:ext cx="576860" cy="0"/>
          </a:xfrm>
          <a:prstGeom prst="line">
            <a:avLst/>
          </a:prstGeom>
          <a:ln w="1905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文本框 15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4531837" y="7006965"/>
            <a:ext cx="674615" cy="461665"/>
          </a:xfrm>
          <a:prstGeom prst="rect">
            <a:avLst/>
          </a:prstGeom>
          <a:noFill/>
        </xdr:spPr>
        <xdr:txBody>
          <a:bodyPr wrap="square">
            <a:spAutoFit/>
          </a:bodyPr>
          <a:lstStyle/>
          <a:p>
            <a:pPr algn="ctr"/>
            <a:r>
              <a:rPr lang="en-US" altLang="zh-CN" sz="1200" b="0" i="0" dirty="0">
                <a:solidFill>
                  <a:srgbClr val="333333"/>
                </a:solidFill>
                <a:effectLst/>
                <a:latin typeface="Arial" panose="020B0604020202020204" pitchFamily="7" charset="0"/>
              </a:rPr>
              <a:t>Ileum </a:t>
            </a:r>
          </a:p>
          <a:p>
            <a:pPr algn="ctr"/>
            <a:r>
              <a:rPr lang="en-US" altLang="zh-CN" sz="1200" b="0" i="0" dirty="0">
                <a:solidFill>
                  <a:srgbClr val="333333"/>
                </a:solidFill>
                <a:effectLst/>
                <a:latin typeface="Arial" panose="020B0604020202020204" pitchFamily="7" charset="0"/>
              </a:rPr>
              <a:t>mucus</a:t>
            </a:r>
            <a:endParaRPr lang="zh-CN" altLang="en-US" sz="1200" dirty="0"/>
          </a:p>
        </xdr:txBody>
      </xdr:sp>
      <xdr:sp macro="" textlink="">
        <xdr:nvSpPr>
          <xdr:cNvPr id="6" name="文本框 16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/>
        </xdr:nvSpPr>
        <xdr:spPr>
          <a:xfrm>
            <a:off x="5358361" y="7006965"/>
            <a:ext cx="637944" cy="461665"/>
          </a:xfrm>
          <a:prstGeom prst="rect">
            <a:avLst/>
          </a:prstGeom>
          <a:noFill/>
        </xdr:spPr>
        <xdr:txBody>
          <a:bodyPr wrap="square">
            <a:spAutoFit/>
          </a:bodyPr>
          <a:lstStyle/>
          <a:p>
            <a:pPr algn="ctr"/>
            <a:r>
              <a:rPr lang="en-US" altLang="zh-CN" sz="1200" b="0" i="0" dirty="0">
                <a:solidFill>
                  <a:srgbClr val="333333"/>
                </a:solidFill>
                <a:effectLst/>
                <a:latin typeface="Arial" panose="020B0604020202020204" pitchFamily="7" charset="0"/>
              </a:rPr>
              <a:t>Colon</a:t>
            </a:r>
          </a:p>
          <a:p>
            <a:pPr algn="ctr"/>
            <a:r>
              <a:rPr lang="en-US" altLang="zh-CN" sz="1200" b="0" i="0" dirty="0">
                <a:solidFill>
                  <a:srgbClr val="333333"/>
                </a:solidFill>
                <a:effectLst/>
                <a:latin typeface="Arial" panose="020B0604020202020204" pitchFamily="7" charset="0"/>
              </a:rPr>
              <a:t>mucus</a:t>
            </a:r>
            <a:endParaRPr lang="zh-CN" altLang="en-US" sz="1200" dirty="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opLeftCell="A16" zoomScale="70" zoomScaleNormal="70" workbookViewId="0">
      <selection activeCell="O48" sqref="O48"/>
    </sheetView>
  </sheetViews>
  <sheetFormatPr baseColWidth="10" defaultColWidth="9" defaultRowHeight="15" x14ac:dyDescent="0.2"/>
  <cols>
    <col min="1" max="1" width="17.83203125" style="2" customWidth="1"/>
    <col min="2" max="2" width="12.83203125" style="3" customWidth="1"/>
    <col min="3" max="3" width="12.83203125" style="2"/>
    <col min="4" max="4" width="16.1640625" customWidth="1"/>
    <col min="5" max="5" width="14.6640625" style="1" customWidth="1"/>
    <col min="6" max="6" width="13.1640625" style="1" customWidth="1"/>
    <col min="7" max="7" width="13.33203125" style="1" customWidth="1"/>
    <col min="8" max="8" width="14.33203125" style="4" customWidth="1"/>
    <col min="9" max="9" width="1.1640625" style="1" customWidth="1"/>
    <col min="10" max="10" width="15.83203125" style="2" customWidth="1"/>
    <col min="11" max="11" width="9.83203125" style="3" customWidth="1"/>
    <col min="12" max="12" width="12.5" style="2" customWidth="1"/>
    <col min="13" max="13" width="16.6640625" customWidth="1"/>
    <col min="14" max="16" width="13.5"/>
    <col min="17" max="17" width="13.5" style="3"/>
  </cols>
  <sheetData>
    <row r="1" spans="1:17" x14ac:dyDescent="0.2">
      <c r="A1" s="30" t="s">
        <v>0</v>
      </c>
      <c r="B1" s="31"/>
      <c r="C1" s="30" t="s">
        <v>1</v>
      </c>
      <c r="D1" s="32"/>
      <c r="E1" s="32"/>
      <c r="F1" s="32"/>
      <c r="G1" s="32"/>
      <c r="H1" s="31"/>
      <c r="J1" s="30" t="s">
        <v>0</v>
      </c>
      <c r="K1" s="31"/>
      <c r="L1" s="30" t="s">
        <v>1</v>
      </c>
      <c r="M1" s="32"/>
      <c r="N1" s="32"/>
      <c r="O1" s="32"/>
      <c r="P1" s="32"/>
      <c r="Q1" s="31"/>
    </row>
    <row r="2" spans="1:17" x14ac:dyDescent="0.15">
      <c r="A2" s="6" t="s">
        <v>2</v>
      </c>
      <c r="B2" s="7" t="s">
        <v>3</v>
      </c>
      <c r="C2" s="2" t="s">
        <v>4</v>
      </c>
      <c r="D2" s="11" t="s">
        <v>2</v>
      </c>
      <c r="E2" s="11" t="s">
        <v>5</v>
      </c>
      <c r="F2" s="1" t="s">
        <v>6</v>
      </c>
      <c r="G2" s="1" t="s">
        <v>7</v>
      </c>
      <c r="H2" s="4" t="s">
        <v>8</v>
      </c>
      <c r="J2" s="6" t="s">
        <v>2</v>
      </c>
      <c r="K2" s="7" t="s">
        <v>3</v>
      </c>
      <c r="L2" s="2" t="s">
        <v>4</v>
      </c>
      <c r="M2" s="11" t="s">
        <v>2</v>
      </c>
      <c r="N2" s="11" t="s">
        <v>5</v>
      </c>
      <c r="O2" s="1" t="s">
        <v>6</v>
      </c>
      <c r="P2" s="1" t="s">
        <v>7</v>
      </c>
      <c r="Q2" s="4" t="s">
        <v>8</v>
      </c>
    </row>
    <row r="3" spans="1:17" x14ac:dyDescent="0.15">
      <c r="A3" s="6" t="s">
        <v>9</v>
      </c>
      <c r="B3" s="7" t="s">
        <v>10</v>
      </c>
      <c r="D3" s="19" t="s">
        <v>11</v>
      </c>
      <c r="J3" s="6" t="s">
        <v>9</v>
      </c>
      <c r="K3" s="10">
        <v>23.205406188964801</v>
      </c>
      <c r="L3" s="2">
        <f>(K3+K5)/2</f>
        <v>23.2437343597412</v>
      </c>
      <c r="M3" s="24" t="s">
        <v>12</v>
      </c>
    </row>
    <row r="4" spans="1:17" x14ac:dyDescent="0.15">
      <c r="A4" s="6" t="s">
        <v>9</v>
      </c>
      <c r="B4" s="7" t="s">
        <v>10</v>
      </c>
      <c r="D4" s="20" t="s">
        <v>13</v>
      </c>
      <c r="E4" s="20">
        <v>16.581185340881301</v>
      </c>
      <c r="F4" s="20">
        <v>0.14073093816802301</v>
      </c>
      <c r="G4" s="20">
        <v>7.0365469084011503</v>
      </c>
      <c r="H4" s="21">
        <v>1.9545963634447601</v>
      </c>
      <c r="J4" s="6" t="s">
        <v>9</v>
      </c>
      <c r="K4" s="10">
        <v>22.853824615478501</v>
      </c>
      <c r="M4" s="25" t="s">
        <v>9</v>
      </c>
      <c r="N4" s="25">
        <v>23.2437343597412</v>
      </c>
      <c r="O4" s="25">
        <f t="shared" ref="O4:O20" si="0">EXP((N4-13.581)/-1.53)</f>
        <v>1.8080386257770401E-3</v>
      </c>
      <c r="P4" s="25">
        <f t="shared" ref="P4:P20" si="1">O4*50</f>
        <v>9.0401931288852003E-2</v>
      </c>
      <c r="Q4" s="27">
        <v>2.51116475802367E-2</v>
      </c>
    </row>
    <row r="5" spans="1:17" x14ac:dyDescent="0.15">
      <c r="A5" s="6" t="s">
        <v>9</v>
      </c>
      <c r="B5" s="10">
        <v>37.480419158935497</v>
      </c>
      <c r="D5" s="20" t="s">
        <v>14</v>
      </c>
      <c r="E5" s="20">
        <v>17.917174339294402</v>
      </c>
      <c r="F5" s="20">
        <v>5.87713448493992E-2</v>
      </c>
      <c r="G5" s="20">
        <v>2.93856724246996</v>
      </c>
      <c r="H5" s="21">
        <v>0.81626867846387796</v>
      </c>
      <c r="J5" s="6" t="s">
        <v>9</v>
      </c>
      <c r="K5" s="10">
        <v>23.282062530517599</v>
      </c>
      <c r="M5" s="25" t="s">
        <v>14</v>
      </c>
      <c r="N5" s="25">
        <v>22.349769592285199</v>
      </c>
      <c r="O5" s="25">
        <f t="shared" si="0"/>
        <v>3.24311187218189E-3</v>
      </c>
      <c r="P5" s="25">
        <f t="shared" si="1"/>
        <v>0.16215559360909401</v>
      </c>
      <c r="Q5" s="27">
        <v>4.5043220446970698E-2</v>
      </c>
    </row>
    <row r="6" spans="1:17" x14ac:dyDescent="0.15">
      <c r="A6" s="6" t="s">
        <v>15</v>
      </c>
      <c r="B6" s="10">
        <v>16.649724960327099</v>
      </c>
      <c r="C6" s="2">
        <f>(B6+B7)/2</f>
        <v>16.581185340881301</v>
      </c>
      <c r="D6" s="20" t="s">
        <v>16</v>
      </c>
      <c r="E6" s="20">
        <v>18.169643402099599</v>
      </c>
      <c r="F6" s="20">
        <v>4.9831232409962602E-2</v>
      </c>
      <c r="G6" s="20">
        <v>2.4915616204981301</v>
      </c>
      <c r="H6" s="21">
        <v>0.69210045013836996</v>
      </c>
      <c r="J6" s="6" t="s">
        <v>13</v>
      </c>
      <c r="K6" s="7" t="s">
        <v>10</v>
      </c>
      <c r="M6" s="25" t="s">
        <v>17</v>
      </c>
      <c r="N6" s="25">
        <v>18.696286201477101</v>
      </c>
      <c r="O6" s="25">
        <f t="shared" si="0"/>
        <v>3.5319349713765297E-2</v>
      </c>
      <c r="P6" s="25">
        <f t="shared" si="1"/>
        <v>1.7659674856882699</v>
      </c>
      <c r="Q6" s="27">
        <v>0.49054652380229602</v>
      </c>
    </row>
    <row r="7" spans="1:17" x14ac:dyDescent="0.15">
      <c r="A7" s="6" t="s">
        <v>15</v>
      </c>
      <c r="B7" s="10">
        <v>16.512645721435501</v>
      </c>
      <c r="D7" s="20" t="s">
        <v>18</v>
      </c>
      <c r="E7" s="20">
        <v>17.825856208801302</v>
      </c>
      <c r="F7" s="20">
        <v>6.2385910476617498E-2</v>
      </c>
      <c r="G7" s="20">
        <v>3.1192955238308699</v>
      </c>
      <c r="H7" s="21">
        <v>0.86647097884191004</v>
      </c>
      <c r="J7" s="6" t="s">
        <v>13</v>
      </c>
      <c r="K7" s="7" t="s">
        <v>10</v>
      </c>
      <c r="M7" s="25" t="s">
        <v>16</v>
      </c>
      <c r="N7" s="25">
        <v>21.740076065063501</v>
      </c>
      <c r="O7" s="25">
        <f t="shared" si="0"/>
        <v>4.8308663721368496E-3</v>
      </c>
      <c r="P7" s="25">
        <f t="shared" si="1"/>
        <v>0.241543318606842</v>
      </c>
      <c r="Q7" s="27">
        <v>6.7095366279678395E-2</v>
      </c>
    </row>
    <row r="8" spans="1:17" x14ac:dyDescent="0.15">
      <c r="A8" s="6" t="s">
        <v>15</v>
      </c>
      <c r="B8" s="10">
        <v>15.949825286865201</v>
      </c>
      <c r="D8" s="20" t="s">
        <v>19</v>
      </c>
      <c r="E8" s="20">
        <v>29.453856468200701</v>
      </c>
      <c r="F8" s="20">
        <v>3.12211130312273E-5</v>
      </c>
      <c r="G8" s="20">
        <v>1.56105565156136E-3</v>
      </c>
      <c r="H8" s="21">
        <v>4.3362656987815698E-4</v>
      </c>
      <c r="J8" s="6" t="s">
        <v>13</v>
      </c>
      <c r="K8" s="7" t="s">
        <v>10</v>
      </c>
      <c r="M8" s="25" t="s">
        <v>18</v>
      </c>
      <c r="N8" s="25">
        <v>24.490278244018601</v>
      </c>
      <c r="O8" s="25">
        <f t="shared" si="0"/>
        <v>8.00521459462995E-4</v>
      </c>
      <c r="P8" s="25">
        <f t="shared" si="1"/>
        <v>4.00260729731498E-2</v>
      </c>
      <c r="Q8" s="28">
        <v>1.11183536036527E-2</v>
      </c>
    </row>
    <row r="9" spans="1:17" x14ac:dyDescent="0.15">
      <c r="A9" s="6" t="s">
        <v>14</v>
      </c>
      <c r="B9" s="10">
        <v>18.121604919433601</v>
      </c>
      <c r="D9" s="22" t="s">
        <v>20</v>
      </c>
      <c r="E9" s="22">
        <v>13.678760528564499</v>
      </c>
      <c r="F9" s="22">
        <v>0.93810277260242603</v>
      </c>
      <c r="G9" s="22">
        <v>46.9051386301213</v>
      </c>
      <c r="H9" s="23">
        <v>23.4525693150607</v>
      </c>
      <c r="J9" s="6" t="s">
        <v>14</v>
      </c>
      <c r="K9" s="10">
        <v>22.354143142700199</v>
      </c>
      <c r="L9" s="2">
        <f>(K9+K11)/2</f>
        <v>22.349769592285099</v>
      </c>
      <c r="M9" s="25" t="s">
        <v>19</v>
      </c>
      <c r="N9" s="25">
        <v>26.5204982757568</v>
      </c>
      <c r="O9" s="25">
        <f t="shared" si="0"/>
        <v>2.1236832355417301E-4</v>
      </c>
      <c r="P9" s="25">
        <f t="shared" si="1"/>
        <v>1.06184161777086E-2</v>
      </c>
      <c r="Q9" s="28">
        <v>2.9495600493635102E-3</v>
      </c>
    </row>
    <row r="10" spans="1:17" x14ac:dyDescent="0.15">
      <c r="A10" s="6" t="s">
        <v>14</v>
      </c>
      <c r="B10" s="10">
        <v>17.998001098632798</v>
      </c>
      <c r="C10" s="2">
        <f>(B10+B11)/2</f>
        <v>17.917174339294402</v>
      </c>
      <c r="D10" s="22" t="s">
        <v>21</v>
      </c>
      <c r="E10" s="22">
        <v>13.731151580810501</v>
      </c>
      <c r="F10" s="22">
        <v>0.90652353365805205</v>
      </c>
      <c r="G10" s="22">
        <v>45.326176682902599</v>
      </c>
      <c r="H10" s="23">
        <v>22.663088341451299</v>
      </c>
      <c r="J10" s="6" t="s">
        <v>14</v>
      </c>
      <c r="K10" s="10">
        <v>22.511207580566399</v>
      </c>
      <c r="M10" s="25" t="s">
        <v>22</v>
      </c>
      <c r="N10" s="25">
        <v>23.591032981872601</v>
      </c>
      <c r="O10" s="25">
        <f t="shared" si="0"/>
        <v>1.44087427110893E-3</v>
      </c>
      <c r="P10" s="25">
        <f t="shared" si="1"/>
        <v>7.2043713555446406E-2</v>
      </c>
      <c r="Q10" s="27">
        <v>2.0012142654290702E-2</v>
      </c>
    </row>
    <row r="11" spans="1:17" x14ac:dyDescent="0.15">
      <c r="A11" s="6" t="s">
        <v>14</v>
      </c>
      <c r="B11" s="10">
        <v>17.836347579956101</v>
      </c>
      <c r="D11" s="22" t="s">
        <v>23</v>
      </c>
      <c r="E11" s="22">
        <v>13.3722767829895</v>
      </c>
      <c r="F11" s="22">
        <v>1.1461636432723199</v>
      </c>
      <c r="G11" s="22">
        <v>57.308182163616003</v>
      </c>
      <c r="H11" s="23">
        <v>28.654091081808001</v>
      </c>
      <c r="J11" s="6" t="s">
        <v>14</v>
      </c>
      <c r="K11" s="10">
        <v>22.345396041870099</v>
      </c>
      <c r="M11" s="25" t="s">
        <v>24</v>
      </c>
      <c r="N11" s="25">
        <v>21.126048088073698</v>
      </c>
      <c r="O11" s="25">
        <f t="shared" si="0"/>
        <v>7.2163645405195799E-3</v>
      </c>
      <c r="P11" s="25">
        <f t="shared" si="1"/>
        <v>0.36081822702597899</v>
      </c>
      <c r="Q11" s="27">
        <v>0.100227285284994</v>
      </c>
    </row>
    <row r="12" spans="1:17" x14ac:dyDescent="0.15">
      <c r="A12" s="6" t="s">
        <v>17</v>
      </c>
      <c r="B12" s="7" t="s">
        <v>10</v>
      </c>
      <c r="D12" s="22" t="s">
        <v>25</v>
      </c>
      <c r="E12" s="22">
        <v>12.2493352890015</v>
      </c>
      <c r="F12" s="22">
        <v>2.3877920062004199</v>
      </c>
      <c r="G12" s="22">
        <v>119.389600310021</v>
      </c>
      <c r="H12" s="23">
        <v>59.694800155010498</v>
      </c>
      <c r="J12" s="6" t="s">
        <v>17</v>
      </c>
      <c r="K12" s="10">
        <v>18.8533115386963</v>
      </c>
      <c r="L12" s="2">
        <f>(K12+K13)/2</f>
        <v>18.696286201477101</v>
      </c>
      <c r="M12" s="26" t="s">
        <v>20</v>
      </c>
      <c r="N12" s="26">
        <v>15.325899124145501</v>
      </c>
      <c r="O12" s="26">
        <f t="shared" si="0"/>
        <v>0.31967291585333002</v>
      </c>
      <c r="P12" s="26">
        <f t="shared" si="1"/>
        <v>15.983645792666501</v>
      </c>
      <c r="Q12" s="29">
        <v>7.99182289633326</v>
      </c>
    </row>
    <row r="13" spans="1:17" x14ac:dyDescent="0.15">
      <c r="A13" s="6" t="s">
        <v>17</v>
      </c>
      <c r="B13" s="7" t="s">
        <v>10</v>
      </c>
      <c r="D13" s="22" t="s">
        <v>26</v>
      </c>
      <c r="E13" s="22">
        <v>17.977114677429199</v>
      </c>
      <c r="F13" s="22">
        <v>5.65133962622534E-2</v>
      </c>
      <c r="G13" s="22">
        <v>2.8256698131126701</v>
      </c>
      <c r="H13" s="23">
        <v>1.4128349065563399</v>
      </c>
      <c r="J13" s="6" t="s">
        <v>17</v>
      </c>
      <c r="K13" s="10">
        <v>18.539260864257798</v>
      </c>
      <c r="M13" s="26" t="s">
        <v>21</v>
      </c>
      <c r="N13" s="26">
        <v>15.6071248054504</v>
      </c>
      <c r="O13" s="26">
        <f t="shared" si="0"/>
        <v>0.26599850813644998</v>
      </c>
      <c r="P13" s="26">
        <f t="shared" si="1"/>
        <v>13.299925406822499</v>
      </c>
      <c r="Q13" s="29">
        <v>6.6499627034112496</v>
      </c>
    </row>
    <row r="14" spans="1:17" x14ac:dyDescent="0.15">
      <c r="A14" s="6" t="s">
        <v>17</v>
      </c>
      <c r="B14" s="10">
        <v>25.5475749969482</v>
      </c>
      <c r="D14" s="22" t="s">
        <v>27</v>
      </c>
      <c r="E14" s="22">
        <v>14.3716850280762</v>
      </c>
      <c r="F14" s="22">
        <v>0.59643345661769298</v>
      </c>
      <c r="G14" s="22">
        <v>29.821672830884602</v>
      </c>
      <c r="H14" s="23">
        <v>14.910836415442301</v>
      </c>
      <c r="J14" s="6" t="s">
        <v>17</v>
      </c>
      <c r="K14" s="10">
        <v>18.1607360839844</v>
      </c>
      <c r="M14" s="26" t="s">
        <v>23</v>
      </c>
      <c r="N14" s="26">
        <v>18.484784126281699</v>
      </c>
      <c r="O14" s="26">
        <f t="shared" si="0"/>
        <v>4.0555346228573902E-2</v>
      </c>
      <c r="P14" s="26">
        <f t="shared" si="1"/>
        <v>2.0277673114286898</v>
      </c>
      <c r="Q14" s="29">
        <v>1.01388365571435</v>
      </c>
    </row>
    <row r="15" spans="1:17" x14ac:dyDescent="0.15">
      <c r="A15" s="6" t="s">
        <v>16</v>
      </c>
      <c r="B15" s="10">
        <v>18.161521911621101</v>
      </c>
      <c r="C15" s="2">
        <f>(B15+B17)/2</f>
        <v>18.169643402099599</v>
      </c>
      <c r="J15" s="6" t="s">
        <v>16</v>
      </c>
      <c r="K15" s="10">
        <v>21.6927185058594</v>
      </c>
      <c r="L15" s="2">
        <f>(K15+K16)/2</f>
        <v>21.740076065063501</v>
      </c>
      <c r="M15" s="26" t="s">
        <v>25</v>
      </c>
      <c r="N15" s="26">
        <v>17.817551612854</v>
      </c>
      <c r="O15" s="26">
        <f t="shared" si="0"/>
        <v>6.2725451902142501E-2</v>
      </c>
      <c r="P15" s="26">
        <f t="shared" si="1"/>
        <v>3.13627259510712</v>
      </c>
      <c r="Q15" s="29">
        <v>1.56813629755356</v>
      </c>
    </row>
    <row r="16" spans="1:17" x14ac:dyDescent="0.15">
      <c r="A16" s="6" t="s">
        <v>16</v>
      </c>
      <c r="B16" s="10">
        <v>18.0236625671387</v>
      </c>
      <c r="J16" s="6" t="s">
        <v>16</v>
      </c>
      <c r="K16" s="10">
        <v>21.787433624267599</v>
      </c>
      <c r="M16" s="26" t="s">
        <v>28</v>
      </c>
      <c r="N16" s="26">
        <v>16.812940597534201</v>
      </c>
      <c r="O16" s="26">
        <f t="shared" si="0"/>
        <v>0.12094982660784299</v>
      </c>
      <c r="P16" s="26">
        <f t="shared" si="1"/>
        <v>6.0474913303921598</v>
      </c>
      <c r="Q16" s="29">
        <v>3.0237456651960799</v>
      </c>
    </row>
    <row r="17" spans="1:17" x14ac:dyDescent="0.15">
      <c r="A17" s="6" t="s">
        <v>16</v>
      </c>
      <c r="B17" s="10">
        <v>18.1777648925781</v>
      </c>
      <c r="J17" s="6" t="s">
        <v>16</v>
      </c>
      <c r="K17" s="10">
        <v>22.050317764282202</v>
      </c>
      <c r="M17" s="26" t="s">
        <v>26</v>
      </c>
      <c r="N17" s="26">
        <v>18.1703491210938</v>
      </c>
      <c r="O17" s="26">
        <f t="shared" si="0"/>
        <v>4.9808252842620297E-2</v>
      </c>
      <c r="P17" s="26">
        <f t="shared" si="1"/>
        <v>2.49041264213102</v>
      </c>
      <c r="Q17" s="29">
        <v>1.24520632106551</v>
      </c>
    </row>
    <row r="18" spans="1:17" x14ac:dyDescent="0.15">
      <c r="A18" s="6" t="s">
        <v>18</v>
      </c>
      <c r="B18" s="10">
        <v>17.997949600219702</v>
      </c>
      <c r="C18" s="2">
        <f>(B18+B19)/2</f>
        <v>17.825856208801198</v>
      </c>
      <c r="J18" s="6" t="s">
        <v>18</v>
      </c>
      <c r="K18" s="10">
        <v>24.624130249023398</v>
      </c>
      <c r="L18" s="2">
        <f>(K18+K20)/2</f>
        <v>24.490278244018501</v>
      </c>
      <c r="M18" s="26" t="s">
        <v>27</v>
      </c>
      <c r="N18" s="26">
        <v>17.3422708511353</v>
      </c>
      <c r="O18" s="26">
        <f t="shared" si="0"/>
        <v>8.5576295019658105E-2</v>
      </c>
      <c r="P18" s="26">
        <f t="shared" si="1"/>
        <v>4.2788147509829004</v>
      </c>
      <c r="Q18" s="29">
        <v>2.1394073754915199</v>
      </c>
    </row>
    <row r="19" spans="1:17" x14ac:dyDescent="0.15">
      <c r="A19" s="6" t="s">
        <v>18</v>
      </c>
      <c r="B19" s="10">
        <v>17.653762817382798</v>
      </c>
      <c r="J19" s="6" t="s">
        <v>18</v>
      </c>
      <c r="K19" s="10">
        <v>23.895133972168001</v>
      </c>
      <c r="M19" s="26" t="s">
        <v>29</v>
      </c>
      <c r="N19" s="26">
        <v>21.646104812621999</v>
      </c>
      <c r="O19" s="26">
        <f t="shared" si="0"/>
        <v>5.13687513363299E-3</v>
      </c>
      <c r="P19" s="26">
        <f t="shared" si="1"/>
        <v>0.25684375668164899</v>
      </c>
      <c r="Q19" s="29">
        <v>0.12842187834082</v>
      </c>
    </row>
    <row r="20" spans="1:17" x14ac:dyDescent="0.15">
      <c r="A20" s="6" t="s">
        <v>18</v>
      </c>
      <c r="B20" s="10">
        <v>17.266939163208001</v>
      </c>
      <c r="J20" s="6" t="s">
        <v>18</v>
      </c>
      <c r="K20" s="10">
        <v>24.3564262390137</v>
      </c>
      <c r="M20" s="26" t="s">
        <v>30</v>
      </c>
      <c r="N20" s="26">
        <v>22.2356452941894</v>
      </c>
      <c r="O20" s="26">
        <f t="shared" si="0"/>
        <v>3.4942695935878299E-3</v>
      </c>
      <c r="P20" s="26">
        <f t="shared" si="1"/>
        <v>0.17471347967939199</v>
      </c>
      <c r="Q20" s="29">
        <v>8.7356739839693096E-2</v>
      </c>
    </row>
    <row r="21" spans="1:17" x14ac:dyDescent="0.15">
      <c r="A21" s="6" t="s">
        <v>19</v>
      </c>
      <c r="B21" s="10">
        <v>29.273006439208999</v>
      </c>
      <c r="C21" s="2">
        <f>(B21+B23)/2</f>
        <v>29.453856468200701</v>
      </c>
      <c r="J21" s="6" t="s">
        <v>31</v>
      </c>
      <c r="K21" s="10">
        <v>26.5678195953369</v>
      </c>
      <c r="L21" s="2">
        <f>(K21+K23)/2</f>
        <v>26.5204982757569</v>
      </c>
    </row>
    <row r="22" spans="1:17" x14ac:dyDescent="0.15">
      <c r="A22" s="6" t="s">
        <v>19</v>
      </c>
      <c r="B22" s="10">
        <v>27.626750946044901</v>
      </c>
      <c r="J22" s="6" t="s">
        <v>31</v>
      </c>
      <c r="K22" s="10">
        <v>26.354295730590799</v>
      </c>
    </row>
    <row r="23" spans="1:17" x14ac:dyDescent="0.15">
      <c r="A23" s="6" t="s">
        <v>19</v>
      </c>
      <c r="B23" s="10">
        <v>29.634706497192401</v>
      </c>
      <c r="J23" s="6" t="s">
        <v>31</v>
      </c>
      <c r="K23" s="10">
        <v>26.4731769561768</v>
      </c>
    </row>
    <row r="24" spans="1:17" x14ac:dyDescent="0.15">
      <c r="A24" s="6" t="s">
        <v>22</v>
      </c>
      <c r="B24" s="10">
        <v>34.184780120849602</v>
      </c>
      <c r="J24" s="6" t="s">
        <v>32</v>
      </c>
      <c r="K24" s="10">
        <v>23.765750885009801</v>
      </c>
    </row>
    <row r="25" spans="1:17" x14ac:dyDescent="0.15">
      <c r="A25" s="6" t="s">
        <v>22</v>
      </c>
      <c r="B25" s="10">
        <v>32.5765380859375</v>
      </c>
      <c r="J25" s="6" t="s">
        <v>32</v>
      </c>
      <c r="K25" s="10">
        <v>23.6363010406494</v>
      </c>
      <c r="L25" s="2">
        <f>(K25+K26)/2</f>
        <v>23.591032981872601</v>
      </c>
    </row>
    <row r="26" spans="1:17" x14ac:dyDescent="0.15">
      <c r="A26" s="6" t="s">
        <v>22</v>
      </c>
      <c r="B26" s="10">
        <v>34.010147094726598</v>
      </c>
      <c r="J26" s="6" t="s">
        <v>32</v>
      </c>
      <c r="K26" s="10">
        <v>23.5457649230957</v>
      </c>
    </row>
    <row r="27" spans="1:17" x14ac:dyDescent="0.15">
      <c r="A27" s="6" t="s">
        <v>20</v>
      </c>
      <c r="B27" s="10">
        <v>13.818051338195801</v>
      </c>
      <c r="J27" s="6" t="s">
        <v>33</v>
      </c>
      <c r="K27" s="10">
        <v>20.941728591918899</v>
      </c>
    </row>
    <row r="28" spans="1:17" x14ac:dyDescent="0.15">
      <c r="A28" s="6" t="s">
        <v>20</v>
      </c>
      <c r="B28" s="10">
        <v>13.600166320800801</v>
      </c>
      <c r="C28" s="2">
        <f>(B28+B29)/2</f>
        <v>13.6787605285644</v>
      </c>
      <c r="J28" s="6" t="s">
        <v>33</v>
      </c>
      <c r="K28" s="10">
        <v>21.173225402831999</v>
      </c>
      <c r="L28" s="2">
        <f>(K28+K29)/2</f>
        <v>21.126048088073698</v>
      </c>
    </row>
    <row r="29" spans="1:17" x14ac:dyDescent="0.15">
      <c r="A29" s="6" t="s">
        <v>20</v>
      </c>
      <c r="B29" s="10">
        <v>13.7573547363281</v>
      </c>
      <c r="J29" s="6" t="s">
        <v>33</v>
      </c>
      <c r="K29" s="10">
        <v>21.078870773315401</v>
      </c>
    </row>
    <row r="30" spans="1:17" x14ac:dyDescent="0.15">
      <c r="A30" s="6" t="s">
        <v>21</v>
      </c>
      <c r="B30" s="10">
        <v>13.7252111434937</v>
      </c>
      <c r="C30" s="2">
        <f>(B30+B31)/2</f>
        <v>13.7311515808106</v>
      </c>
      <c r="J30" s="6" t="s">
        <v>20</v>
      </c>
      <c r="K30" s="10">
        <v>15.4996223449707</v>
      </c>
      <c r="L30" s="2">
        <f>(K30+K32)/2</f>
        <v>15.325899124145501</v>
      </c>
    </row>
    <row r="31" spans="1:17" x14ac:dyDescent="0.15">
      <c r="A31" s="6" t="s">
        <v>21</v>
      </c>
      <c r="B31" s="10">
        <v>13.737092018127401</v>
      </c>
      <c r="J31" s="6" t="s">
        <v>20</v>
      </c>
      <c r="K31" s="10">
        <v>15.991426467895501</v>
      </c>
    </row>
    <row r="32" spans="1:17" x14ac:dyDescent="0.15">
      <c r="A32" s="6" t="s">
        <v>21</v>
      </c>
      <c r="B32" s="10">
        <v>12.6283931732178</v>
      </c>
      <c r="J32" s="6" t="s">
        <v>20</v>
      </c>
      <c r="K32" s="10">
        <v>15.1521759033203</v>
      </c>
    </row>
    <row r="33" spans="1:12" x14ac:dyDescent="0.15">
      <c r="A33" s="6" t="s">
        <v>23</v>
      </c>
      <c r="B33" s="10">
        <v>14.2879133224487</v>
      </c>
      <c r="J33" s="6" t="s">
        <v>21</v>
      </c>
      <c r="K33" s="10">
        <v>15.5341939926147</v>
      </c>
    </row>
    <row r="34" spans="1:12" x14ac:dyDescent="0.15">
      <c r="A34" s="6" t="s">
        <v>23</v>
      </c>
      <c r="B34" s="10">
        <v>13.297215461731</v>
      </c>
      <c r="C34" s="2">
        <f>(B34+B35)/2</f>
        <v>13.3722767829895</v>
      </c>
      <c r="J34" s="6" t="s">
        <v>21</v>
      </c>
      <c r="K34" s="10">
        <v>15.5890464782715</v>
      </c>
      <c r="L34" s="2">
        <f>(K34+K35)/2</f>
        <v>15.6071248054505</v>
      </c>
    </row>
    <row r="35" spans="1:12" x14ac:dyDescent="0.15">
      <c r="A35" s="6" t="s">
        <v>23</v>
      </c>
      <c r="B35" s="10">
        <v>13.447338104248001</v>
      </c>
      <c r="J35" s="6" t="s">
        <v>21</v>
      </c>
      <c r="K35" s="10">
        <v>15.6252031326294</v>
      </c>
    </row>
    <row r="36" spans="1:12" x14ac:dyDescent="0.15">
      <c r="A36" s="6" t="s">
        <v>25</v>
      </c>
      <c r="B36" s="10">
        <v>12.286715507507299</v>
      </c>
      <c r="C36" s="2">
        <f>(B36+B37)/2</f>
        <v>12.2493352890015</v>
      </c>
      <c r="J36" s="6" t="s">
        <v>23</v>
      </c>
      <c r="K36" s="10">
        <v>18.6066703796387</v>
      </c>
      <c r="L36" s="2">
        <f>(K36+K38)/2</f>
        <v>18.484784126281799</v>
      </c>
    </row>
    <row r="37" spans="1:12" x14ac:dyDescent="0.15">
      <c r="A37" s="6" t="s">
        <v>25</v>
      </c>
      <c r="B37" s="10">
        <v>12.2119550704956</v>
      </c>
      <c r="J37" s="6" t="s">
        <v>23</v>
      </c>
      <c r="K37" s="10">
        <v>17.947252273559599</v>
      </c>
    </row>
    <row r="38" spans="1:12" x14ac:dyDescent="0.15">
      <c r="A38" s="6" t="s">
        <v>25</v>
      </c>
      <c r="B38" s="10">
        <v>11.212500572204601</v>
      </c>
      <c r="J38" s="6" t="s">
        <v>23</v>
      </c>
      <c r="K38" s="10">
        <v>18.362897872924801</v>
      </c>
    </row>
    <row r="39" spans="1:12" x14ac:dyDescent="0.15">
      <c r="A39" s="6" t="s">
        <v>26</v>
      </c>
      <c r="B39" s="10">
        <v>18.010402679443398</v>
      </c>
      <c r="C39" s="2">
        <f>(B39+B40)/2</f>
        <v>17.977114677429199</v>
      </c>
      <c r="J39" s="6" t="s">
        <v>25</v>
      </c>
      <c r="K39" s="10">
        <v>17.507236480712901</v>
      </c>
    </row>
    <row r="40" spans="1:12" x14ac:dyDescent="0.15">
      <c r="A40" s="6" t="s">
        <v>26</v>
      </c>
      <c r="B40" s="10">
        <v>17.943826675415</v>
      </c>
      <c r="J40" s="6" t="s">
        <v>25</v>
      </c>
      <c r="K40" s="10">
        <v>17.798830032348601</v>
      </c>
      <c r="L40" s="2">
        <f>(K40+K41)/2</f>
        <v>17.817551612854</v>
      </c>
    </row>
    <row r="41" spans="1:12" x14ac:dyDescent="0.15">
      <c r="A41" s="6" t="s">
        <v>26</v>
      </c>
      <c r="B41" s="10">
        <v>15.729077339172401</v>
      </c>
      <c r="J41" s="6" t="s">
        <v>25</v>
      </c>
      <c r="K41" s="10">
        <v>17.8362731933594</v>
      </c>
    </row>
    <row r="42" spans="1:12" x14ac:dyDescent="0.15">
      <c r="A42" s="6" t="s">
        <v>27</v>
      </c>
      <c r="B42" s="10">
        <v>14.767484664916999</v>
      </c>
      <c r="J42" s="6" t="s">
        <v>28</v>
      </c>
      <c r="K42" s="10">
        <v>16.905614852905298</v>
      </c>
      <c r="L42" s="2">
        <f>(K42+K43)/2</f>
        <v>16.812940597534201</v>
      </c>
    </row>
    <row r="43" spans="1:12" x14ac:dyDescent="0.15">
      <c r="A43" s="6" t="s">
        <v>27</v>
      </c>
      <c r="B43" s="10">
        <v>14.426450729370099</v>
      </c>
      <c r="C43" s="2">
        <f>(B43+B44)/2</f>
        <v>14.3716850280762</v>
      </c>
      <c r="J43" s="6" t="s">
        <v>28</v>
      </c>
      <c r="K43" s="10">
        <v>16.7202663421631</v>
      </c>
    </row>
    <row r="44" spans="1:12" x14ac:dyDescent="0.15">
      <c r="A44" s="6" t="s">
        <v>27</v>
      </c>
      <c r="B44" s="10">
        <v>14.3169193267822</v>
      </c>
      <c r="J44" s="6" t="s">
        <v>28</v>
      </c>
      <c r="K44" s="10">
        <v>16.1925449371338</v>
      </c>
    </row>
    <row r="45" spans="1:12" x14ac:dyDescent="0.15">
      <c r="A45" s="6" t="s">
        <v>34</v>
      </c>
      <c r="B45" s="10">
        <v>33.153751373291001</v>
      </c>
      <c r="J45" s="6" t="s">
        <v>26</v>
      </c>
      <c r="K45" s="10">
        <v>18.010156631469702</v>
      </c>
      <c r="L45" s="2">
        <f>(K45+K47)/2</f>
        <v>18.1703491210938</v>
      </c>
    </row>
    <row r="46" spans="1:12" x14ac:dyDescent="0.15">
      <c r="A46" s="6" t="s">
        <v>34</v>
      </c>
      <c r="B46" s="10">
        <v>32.514900207519503</v>
      </c>
      <c r="J46" s="6" t="s">
        <v>26</v>
      </c>
      <c r="K46" s="10">
        <v>17.6751594543457</v>
      </c>
    </row>
    <row r="47" spans="1:12" x14ac:dyDescent="0.15">
      <c r="A47" s="6" t="s">
        <v>34</v>
      </c>
      <c r="B47" s="10">
        <v>32.913406372070298</v>
      </c>
      <c r="J47" s="6" t="s">
        <v>26</v>
      </c>
      <c r="K47" s="10">
        <v>18.330541610717798</v>
      </c>
    </row>
    <row r="48" spans="1:12" x14ac:dyDescent="0.15">
      <c r="J48" s="6" t="s">
        <v>27</v>
      </c>
      <c r="K48" s="10">
        <v>17.4174499511719</v>
      </c>
    </row>
    <row r="49" spans="10:12" x14ac:dyDescent="0.15">
      <c r="J49" s="6" t="s">
        <v>27</v>
      </c>
      <c r="K49" s="10">
        <v>17.299484252929702</v>
      </c>
      <c r="L49" s="2">
        <f>(K49+K50)/2</f>
        <v>17.3422708511353</v>
      </c>
    </row>
    <row r="50" spans="10:12" x14ac:dyDescent="0.15">
      <c r="J50" s="6" t="s">
        <v>27</v>
      </c>
      <c r="K50" s="10">
        <v>17.385057449340799</v>
      </c>
    </row>
    <row r="51" spans="10:12" x14ac:dyDescent="0.15">
      <c r="J51" s="6" t="s">
        <v>29</v>
      </c>
      <c r="K51" s="10">
        <v>21.566326141357401</v>
      </c>
      <c r="L51" s="2">
        <f>(K51+K53)/2</f>
        <v>21.646104812621999</v>
      </c>
    </row>
    <row r="52" spans="10:12" x14ac:dyDescent="0.15">
      <c r="J52" s="6" t="s">
        <v>29</v>
      </c>
      <c r="K52" s="10">
        <v>22.401969909668001</v>
      </c>
    </row>
    <row r="53" spans="10:12" x14ac:dyDescent="0.15">
      <c r="J53" s="6" t="s">
        <v>29</v>
      </c>
      <c r="K53" s="10">
        <v>21.725883483886701</v>
      </c>
    </row>
    <row r="54" spans="10:12" x14ac:dyDescent="0.15">
      <c r="J54" s="6" t="s">
        <v>30</v>
      </c>
      <c r="K54" s="10">
        <v>23.3257141113281</v>
      </c>
    </row>
    <row r="55" spans="10:12" x14ac:dyDescent="0.15">
      <c r="J55" s="6" t="s">
        <v>30</v>
      </c>
      <c r="K55" s="10">
        <v>22.100673675537099</v>
      </c>
      <c r="L55" s="2">
        <f>(K55+K56)/2</f>
        <v>22.2356452941894</v>
      </c>
    </row>
    <row r="56" spans="10:12" x14ac:dyDescent="0.15">
      <c r="J56" s="6" t="s">
        <v>30</v>
      </c>
      <c r="K56" s="10">
        <v>22.3706169128418</v>
      </c>
    </row>
    <row r="57" spans="10:12" x14ac:dyDescent="0.15">
      <c r="J57" s="6" t="s">
        <v>34</v>
      </c>
      <c r="K57" s="10">
        <v>34.987178802490199</v>
      </c>
    </row>
    <row r="58" spans="10:12" x14ac:dyDescent="0.15">
      <c r="J58" s="6" t="s">
        <v>34</v>
      </c>
      <c r="K58" s="10">
        <v>33.956302642822301</v>
      </c>
    </row>
    <row r="59" spans="10:12" x14ac:dyDescent="0.15">
      <c r="J59" s="6" t="s">
        <v>34</v>
      </c>
      <c r="K59" s="10">
        <v>32.858669281005902</v>
      </c>
    </row>
  </sheetData>
  <mergeCells count="4">
    <mergeCell ref="A1:B1"/>
    <mergeCell ref="C1:H1"/>
    <mergeCell ref="J1:K1"/>
    <mergeCell ref="L1:Q1"/>
  </mergeCells>
  <pageMargins left="0.75" right="0.75" top="1" bottom="1" header="0.5" footer="0.5"/>
  <drawing r:id="rId1"/>
  <legacyDrawing r:id="rId2"/>
  <oleObjects>
    <mc:AlternateContent xmlns:mc="http://schemas.openxmlformats.org/markup-compatibility/2006">
      <mc:Choice Requires="x14">
        <oleObject progId="Prism8.Document" shapeId="1025" r:id="rId3">
          <objectPr defaultSize="0" altText="" r:id="rId4">
            <anchor moveWithCells="1" sizeWithCells="1">
              <from>
                <xdr:col>12</xdr:col>
                <xdr:colOff>241300</xdr:colOff>
                <xdr:row>21</xdr:row>
                <xdr:rowOff>63500</xdr:rowOff>
              </from>
              <to>
                <xdr:col>15</xdr:col>
                <xdr:colOff>139700</xdr:colOff>
                <xdr:row>37</xdr:row>
                <xdr:rowOff>139700</xdr:rowOff>
              </to>
            </anchor>
          </objectPr>
        </oleObject>
      </mc:Choice>
      <mc:Fallback>
        <oleObject progId="Prism8.Document" shapeId="1025" r:id="rId3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4"/>
  <sheetViews>
    <sheetView tabSelected="1" topLeftCell="A10" workbookViewId="0">
      <selection activeCell="J33" sqref="J33"/>
    </sheetView>
  </sheetViews>
  <sheetFormatPr baseColWidth="10" defaultColWidth="9" defaultRowHeight="15" x14ac:dyDescent="0.2"/>
  <cols>
    <col min="1" max="1" width="20.83203125" style="2" customWidth="1"/>
    <col min="2" max="2" width="9" style="3"/>
    <col min="3" max="3" width="12.83203125" style="2"/>
    <col min="4" max="4" width="17.6640625" style="1" customWidth="1"/>
    <col min="5" max="5" width="13.5" style="1" customWidth="1"/>
    <col min="6" max="6" width="14" style="1" customWidth="1"/>
    <col min="7" max="7" width="17" style="1" customWidth="1"/>
    <col min="8" max="8" width="13.1640625" style="4" customWidth="1"/>
  </cols>
  <sheetData>
    <row r="1" spans="1:8" x14ac:dyDescent="0.2">
      <c r="A1" s="30" t="s">
        <v>0</v>
      </c>
      <c r="B1" s="31"/>
      <c r="C1" s="30" t="s">
        <v>1</v>
      </c>
      <c r="D1" s="32"/>
      <c r="E1" s="32"/>
      <c r="F1" s="32"/>
      <c r="G1" s="32"/>
      <c r="H1" s="31"/>
    </row>
    <row r="2" spans="1:8" x14ac:dyDescent="0.2">
      <c r="A2" s="33" t="s">
        <v>35</v>
      </c>
      <c r="B2" s="34"/>
      <c r="C2" s="33"/>
      <c r="D2" s="35"/>
      <c r="E2" s="35"/>
      <c r="F2" s="35"/>
      <c r="G2" s="35"/>
      <c r="H2" s="34"/>
    </row>
    <row r="3" spans="1:8" x14ac:dyDescent="0.15">
      <c r="A3" s="6" t="s">
        <v>2</v>
      </c>
      <c r="B3" s="7" t="s">
        <v>3</v>
      </c>
      <c r="C3" s="8" t="s">
        <v>5</v>
      </c>
      <c r="D3" s="9" t="s">
        <v>36</v>
      </c>
    </row>
    <row r="4" spans="1:8" x14ac:dyDescent="0.15">
      <c r="A4" s="6" t="s">
        <v>37</v>
      </c>
      <c r="B4" s="10">
        <v>16.64723777771</v>
      </c>
      <c r="C4" s="2">
        <f>(B4+B5)/2</f>
        <v>16.682423591613802</v>
      </c>
      <c r="D4" s="11" t="s">
        <v>2</v>
      </c>
      <c r="E4" s="11" t="s">
        <v>5</v>
      </c>
      <c r="F4" s="1" t="s">
        <v>6</v>
      </c>
      <c r="G4" s="1" t="s">
        <v>7</v>
      </c>
      <c r="H4" s="4" t="s">
        <v>8</v>
      </c>
    </row>
    <row r="5" spans="1:8" x14ac:dyDescent="0.15">
      <c r="A5" s="6" t="s">
        <v>37</v>
      </c>
      <c r="B5" s="10">
        <v>16.717609405517599</v>
      </c>
      <c r="D5" s="12" t="s">
        <v>38</v>
      </c>
      <c r="E5" s="13">
        <v>16.682423591613802</v>
      </c>
      <c r="F5" s="13">
        <f t="shared" ref="F5:F17" si="0">EXP((E5-13.581)/-1.53)</f>
        <v>0.13172033965219901</v>
      </c>
      <c r="G5" s="13">
        <f t="shared" ref="G5:G17" si="1">F5*50</f>
        <v>6.58601698260994</v>
      </c>
      <c r="H5" s="14">
        <f t="shared" ref="H5:H17" si="2">G5/3.6</f>
        <v>1.8294491618361</v>
      </c>
    </row>
    <row r="6" spans="1:8" x14ac:dyDescent="0.15">
      <c r="A6" s="6" t="s">
        <v>37</v>
      </c>
      <c r="B6" s="10">
        <v>16.9067287445068</v>
      </c>
      <c r="D6" s="5" t="s">
        <v>39</v>
      </c>
      <c r="E6" s="1">
        <v>18.113885879516602</v>
      </c>
      <c r="F6" s="1">
        <f t="shared" si="0"/>
        <v>5.1680718874823797E-2</v>
      </c>
      <c r="G6" s="1">
        <f t="shared" si="1"/>
        <v>2.5840359437411902</v>
      </c>
      <c r="H6" s="4">
        <f t="shared" si="2"/>
        <v>0.71778776215033102</v>
      </c>
    </row>
    <row r="7" spans="1:8" x14ac:dyDescent="0.15">
      <c r="A7" s="6" t="s">
        <v>40</v>
      </c>
      <c r="B7" s="10">
        <v>17.9758186340332</v>
      </c>
      <c r="C7" s="2">
        <f>(B7+B8)/2</f>
        <v>18.113885879516602</v>
      </c>
      <c r="D7" s="5" t="s">
        <v>41</v>
      </c>
      <c r="E7" s="1">
        <v>19.703762054443398</v>
      </c>
      <c r="F7" s="1">
        <f t="shared" si="0"/>
        <v>1.82826041461388E-2</v>
      </c>
      <c r="G7" s="1">
        <f t="shared" si="1"/>
        <v>0.91413020730693995</v>
      </c>
      <c r="H7" s="4">
        <f t="shared" si="2"/>
        <v>0.25392505758526102</v>
      </c>
    </row>
    <row r="8" spans="1:8" x14ac:dyDescent="0.15">
      <c r="A8" s="6" t="s">
        <v>40</v>
      </c>
      <c r="B8" s="10">
        <v>18.251953125</v>
      </c>
      <c r="D8" s="5" t="s">
        <v>42</v>
      </c>
      <c r="E8" s="1">
        <v>20.923026084899899</v>
      </c>
      <c r="F8" s="1">
        <f t="shared" si="0"/>
        <v>8.2403714317194395E-3</v>
      </c>
      <c r="G8" s="1">
        <f t="shared" si="1"/>
        <v>0.41201857158597199</v>
      </c>
      <c r="H8" s="4">
        <f t="shared" si="2"/>
        <v>0.11444960321832599</v>
      </c>
    </row>
    <row r="9" spans="1:8" x14ac:dyDescent="0.15">
      <c r="A9" s="6" t="s">
        <v>40</v>
      </c>
      <c r="B9" s="10">
        <v>17.606267929077099</v>
      </c>
      <c r="D9" s="5" t="s">
        <v>43</v>
      </c>
      <c r="E9" s="1">
        <v>21.960400581359899</v>
      </c>
      <c r="F9" s="1">
        <f t="shared" si="0"/>
        <v>4.1829756567028304E-3</v>
      </c>
      <c r="G9" s="1">
        <f t="shared" si="1"/>
        <v>0.20914878283514199</v>
      </c>
      <c r="H9" s="4">
        <f t="shared" si="2"/>
        <v>5.8096884120872702E-2</v>
      </c>
    </row>
    <row r="10" spans="1:8" x14ac:dyDescent="0.15">
      <c r="A10" s="6" t="s">
        <v>44</v>
      </c>
      <c r="B10" s="10">
        <v>19.777124404907202</v>
      </c>
      <c r="C10" s="2">
        <f>(B10+B11)/2</f>
        <v>19.703762054443398</v>
      </c>
      <c r="D10" s="5" t="s">
        <v>45</v>
      </c>
      <c r="E10" s="1">
        <v>21.368896484375</v>
      </c>
      <c r="F10" s="1">
        <f t="shared" si="0"/>
        <v>6.1572291178877197E-3</v>
      </c>
      <c r="G10" s="1">
        <f t="shared" si="1"/>
        <v>0.30786145589438602</v>
      </c>
      <c r="H10" s="4">
        <f t="shared" si="2"/>
        <v>8.5517071081773893E-2</v>
      </c>
    </row>
    <row r="11" spans="1:8" x14ac:dyDescent="0.15">
      <c r="A11" s="6" t="s">
        <v>44</v>
      </c>
      <c r="B11" s="10">
        <v>19.630399703979499</v>
      </c>
      <c r="D11" s="5" t="s">
        <v>9</v>
      </c>
      <c r="E11" s="1">
        <v>15.704570293426499</v>
      </c>
      <c r="F11" s="1">
        <f t="shared" si="0"/>
        <v>0.24958532453521701</v>
      </c>
      <c r="G11" s="1">
        <f t="shared" si="1"/>
        <v>12.479266226760799</v>
      </c>
      <c r="H11" s="4">
        <f t="shared" si="2"/>
        <v>3.4664628407669</v>
      </c>
    </row>
    <row r="12" spans="1:8" x14ac:dyDescent="0.15">
      <c r="A12" s="6" t="s">
        <v>44</v>
      </c>
      <c r="B12" s="10">
        <v>19.252683639526399</v>
      </c>
      <c r="D12" s="5" t="s">
        <v>13</v>
      </c>
      <c r="E12" s="1">
        <v>16.417706489562999</v>
      </c>
      <c r="F12" s="1">
        <f t="shared" si="0"/>
        <v>0.15660062112370099</v>
      </c>
      <c r="G12" s="1">
        <f t="shared" si="1"/>
        <v>7.8300310561850397</v>
      </c>
      <c r="H12" s="4">
        <f t="shared" si="2"/>
        <v>2.1750086267180699</v>
      </c>
    </row>
    <row r="13" spans="1:8" x14ac:dyDescent="0.15">
      <c r="A13" s="6" t="s">
        <v>46</v>
      </c>
      <c r="B13" s="10">
        <v>20.755680084228501</v>
      </c>
      <c r="D13" s="5" t="s">
        <v>14</v>
      </c>
      <c r="E13" s="1">
        <v>16.186863899231</v>
      </c>
      <c r="F13" s="1">
        <f t="shared" si="0"/>
        <v>0.18210369177682501</v>
      </c>
      <c r="G13" s="1">
        <f t="shared" si="1"/>
        <v>9.1051845888412597</v>
      </c>
      <c r="H13" s="4">
        <f t="shared" si="2"/>
        <v>2.5292179413447902</v>
      </c>
    </row>
    <row r="14" spans="1:8" x14ac:dyDescent="0.15">
      <c r="A14" s="6" t="s">
        <v>46</v>
      </c>
      <c r="B14" s="10">
        <v>20.9128742218018</v>
      </c>
      <c r="C14" s="2">
        <f>(B14+B15)/2</f>
        <v>20.923026084899899</v>
      </c>
      <c r="D14" s="5" t="s">
        <v>17</v>
      </c>
      <c r="E14" s="1">
        <v>17.476542472839402</v>
      </c>
      <c r="F14" s="1">
        <f t="shared" si="0"/>
        <v>7.83862937600667E-2</v>
      </c>
      <c r="G14" s="1">
        <f t="shared" si="1"/>
        <v>3.91931468800334</v>
      </c>
      <c r="H14" s="4">
        <f t="shared" si="2"/>
        <v>1.08869852444537</v>
      </c>
    </row>
    <row r="15" spans="1:8" x14ac:dyDescent="0.15">
      <c r="A15" s="6" t="s">
        <v>46</v>
      </c>
      <c r="B15" s="10">
        <v>20.933177947998001</v>
      </c>
      <c r="D15" s="5" t="s">
        <v>16</v>
      </c>
      <c r="E15" s="1">
        <v>15.826829433441199</v>
      </c>
      <c r="F15" s="1">
        <f t="shared" si="0"/>
        <v>0.230417505388439</v>
      </c>
      <c r="G15" s="1">
        <f t="shared" si="1"/>
        <v>11.5208752694219</v>
      </c>
      <c r="H15" s="4">
        <f t="shared" si="2"/>
        <v>3.2002431303949801</v>
      </c>
    </row>
    <row r="16" spans="1:8" x14ac:dyDescent="0.15">
      <c r="A16" s="6" t="s">
        <v>47</v>
      </c>
      <c r="B16" s="10">
        <v>21.993656158447301</v>
      </c>
      <c r="C16" s="2">
        <f>(B16+B17)/2</f>
        <v>21.960400581359899</v>
      </c>
      <c r="D16" s="5" t="s">
        <v>48</v>
      </c>
      <c r="E16" s="1">
        <v>17.9960536956787</v>
      </c>
      <c r="F16" s="1">
        <f t="shared" si="0"/>
        <v>5.5818160238087E-2</v>
      </c>
      <c r="G16" s="1">
        <f t="shared" si="1"/>
        <v>2.7909080119043499</v>
      </c>
      <c r="H16" s="4">
        <f t="shared" si="2"/>
        <v>0.77525222552898598</v>
      </c>
    </row>
    <row r="17" spans="1:8" x14ac:dyDescent="0.15">
      <c r="A17" s="6" t="s">
        <v>47</v>
      </c>
      <c r="B17" s="10">
        <v>21.9271450042725</v>
      </c>
      <c r="D17" s="15" t="s">
        <v>49</v>
      </c>
      <c r="E17" s="16">
        <v>15.757052898407</v>
      </c>
      <c r="F17" s="16">
        <f t="shared" si="0"/>
        <v>0.241169132664945</v>
      </c>
      <c r="G17" s="16">
        <f t="shared" si="1"/>
        <v>12.0584566332473</v>
      </c>
      <c r="H17" s="17">
        <f t="shared" si="2"/>
        <v>3.3495712870131298</v>
      </c>
    </row>
    <row r="18" spans="1:8" x14ac:dyDescent="0.15">
      <c r="A18" s="6" t="s">
        <v>47</v>
      </c>
      <c r="B18" s="10">
        <v>22.282752990722699</v>
      </c>
      <c r="H18" s="18"/>
    </row>
    <row r="19" spans="1:8" x14ac:dyDescent="0.15">
      <c r="A19" s="6" t="s">
        <v>50</v>
      </c>
      <c r="B19" s="10">
        <v>21.704135894775401</v>
      </c>
      <c r="D19" s="12" t="s">
        <v>26</v>
      </c>
      <c r="E19" s="13">
        <v>15.7867755889893</v>
      </c>
      <c r="F19" s="13">
        <f t="shared" ref="F19:F31" si="3">EXP((E19-13.581)/-1.53)</f>
        <v>0.23652925202339301</v>
      </c>
      <c r="G19" s="13">
        <f t="shared" ref="G19:G31" si="4">F19*50</f>
        <v>11.826462601169601</v>
      </c>
      <c r="H19" s="14">
        <f>G19/2</f>
        <v>5.9132313005848198</v>
      </c>
    </row>
    <row r="20" spans="1:8" x14ac:dyDescent="0.15">
      <c r="A20" s="6" t="s">
        <v>50</v>
      </c>
      <c r="B20" s="10">
        <v>21.347303390502901</v>
      </c>
      <c r="C20" s="2">
        <f>(B20+B21)/2</f>
        <v>21.368896484375</v>
      </c>
      <c r="D20" s="5" t="s">
        <v>27</v>
      </c>
      <c r="E20" s="1">
        <v>16.827611923217798</v>
      </c>
      <c r="F20" s="1">
        <f t="shared" si="3"/>
        <v>0.11979556940283501</v>
      </c>
      <c r="G20" s="1">
        <f t="shared" si="4"/>
        <v>5.9897784701417196</v>
      </c>
      <c r="H20" s="4">
        <f t="shared" ref="H20:H31" si="5">G20/2</f>
        <v>2.9948892350708598</v>
      </c>
    </row>
    <row r="21" spans="1:8" x14ac:dyDescent="0.15">
      <c r="A21" s="6" t="s">
        <v>50</v>
      </c>
      <c r="B21" s="10">
        <v>21.390489578247099</v>
      </c>
      <c r="D21" s="5" t="s">
        <v>29</v>
      </c>
      <c r="E21" s="1">
        <v>18.9373893737793</v>
      </c>
      <c r="F21" s="1">
        <f t="shared" si="3"/>
        <v>3.0169974004746199E-2</v>
      </c>
      <c r="G21" s="1">
        <f t="shared" si="4"/>
        <v>1.50849870023731</v>
      </c>
      <c r="H21" s="4">
        <f t="shared" si="5"/>
        <v>0.75424935011865502</v>
      </c>
    </row>
    <row r="22" spans="1:8" x14ac:dyDescent="0.15">
      <c r="A22" s="6" t="s">
        <v>51</v>
      </c>
      <c r="B22" s="10">
        <v>16.043766021728501</v>
      </c>
      <c r="D22" s="5" t="s">
        <v>30</v>
      </c>
      <c r="E22" s="1">
        <v>21.003022193908699</v>
      </c>
      <c r="F22" s="1">
        <f t="shared" si="3"/>
        <v>7.8205929852845392E-3</v>
      </c>
      <c r="G22" s="1">
        <f t="shared" si="4"/>
        <v>0.39102964926422701</v>
      </c>
      <c r="H22" s="4">
        <f t="shared" si="5"/>
        <v>0.195514824632113</v>
      </c>
    </row>
    <row r="23" spans="1:8" x14ac:dyDescent="0.15">
      <c r="A23" s="6" t="s">
        <v>51</v>
      </c>
      <c r="B23" s="10">
        <v>15.5415697097778</v>
      </c>
      <c r="C23" s="2">
        <f t="shared" ref="C23:C28" si="6">(B23+B24)/2</f>
        <v>15.704570293426499</v>
      </c>
      <c r="D23" s="5" t="s">
        <v>52</v>
      </c>
      <c r="E23" s="1">
        <v>22.484547615051302</v>
      </c>
      <c r="F23" s="1">
        <f t="shared" si="3"/>
        <v>2.9696470645899E-3</v>
      </c>
      <c r="G23" s="1">
        <f t="shared" si="4"/>
        <v>0.14848235322949499</v>
      </c>
      <c r="H23" s="4">
        <f t="shared" si="5"/>
        <v>7.4241176614747606E-2</v>
      </c>
    </row>
    <row r="24" spans="1:8" x14ac:dyDescent="0.15">
      <c r="A24" s="6" t="s">
        <v>51</v>
      </c>
      <c r="B24" s="10">
        <v>15.867570877075201</v>
      </c>
      <c r="D24" s="5" t="s">
        <v>53</v>
      </c>
      <c r="E24" s="1">
        <v>20.626356124877901</v>
      </c>
      <c r="F24" s="1">
        <f t="shared" si="3"/>
        <v>1.00036232685582E-2</v>
      </c>
      <c r="G24" s="1">
        <f t="shared" si="4"/>
        <v>0.50018116342790897</v>
      </c>
      <c r="H24" s="4">
        <f t="shared" si="5"/>
        <v>0.25009058171395399</v>
      </c>
    </row>
    <row r="25" spans="1:8" x14ac:dyDescent="0.15">
      <c r="A25" s="6" t="s">
        <v>54</v>
      </c>
      <c r="B25" s="10">
        <v>16.860733032226602</v>
      </c>
      <c r="D25" s="5" t="s">
        <v>20</v>
      </c>
      <c r="E25" s="1">
        <v>15.8458275794983</v>
      </c>
      <c r="F25" s="1">
        <f t="shared" si="3"/>
        <v>0.227574080796029</v>
      </c>
      <c r="G25" s="1">
        <f t="shared" si="4"/>
        <v>11.3787040398014</v>
      </c>
      <c r="H25" s="4">
        <f t="shared" si="5"/>
        <v>5.6893520199007099</v>
      </c>
    </row>
    <row r="26" spans="1:8" x14ac:dyDescent="0.15">
      <c r="A26" s="6" t="s">
        <v>54</v>
      </c>
      <c r="B26" s="10">
        <v>16.408443450927699</v>
      </c>
      <c r="C26" s="2">
        <f t="shared" si="6"/>
        <v>16.417706489562899</v>
      </c>
      <c r="D26" s="5" t="s">
        <v>21</v>
      </c>
      <c r="E26" s="1">
        <v>16.803421020507798</v>
      </c>
      <c r="F26" s="1">
        <f t="shared" si="3"/>
        <v>0.121704715874484</v>
      </c>
      <c r="G26" s="1">
        <f t="shared" si="4"/>
        <v>6.0852357937241903</v>
      </c>
      <c r="H26" s="4">
        <f t="shared" si="5"/>
        <v>3.0426178968620898</v>
      </c>
    </row>
    <row r="27" spans="1:8" x14ac:dyDescent="0.15">
      <c r="A27" s="6" t="s">
        <v>54</v>
      </c>
      <c r="B27" s="10">
        <v>16.4269695281982</v>
      </c>
      <c r="D27" s="5" t="s">
        <v>23</v>
      </c>
      <c r="E27" s="1">
        <v>16.603174209594702</v>
      </c>
      <c r="F27" s="1">
        <f t="shared" si="3"/>
        <v>0.13872284445181399</v>
      </c>
      <c r="G27" s="1">
        <f t="shared" si="4"/>
        <v>6.9361422225906804</v>
      </c>
      <c r="H27" s="4">
        <f t="shared" si="5"/>
        <v>3.4680711112953402</v>
      </c>
    </row>
    <row r="28" spans="1:8" x14ac:dyDescent="0.15">
      <c r="A28" s="6" t="s">
        <v>55</v>
      </c>
      <c r="B28" s="10">
        <v>16.069810867309599</v>
      </c>
      <c r="C28" s="2">
        <f t="shared" si="6"/>
        <v>16.1868638992309</v>
      </c>
      <c r="D28" s="5" t="s">
        <v>25</v>
      </c>
      <c r="E28" s="1">
        <v>16.381543159484899</v>
      </c>
      <c r="F28" s="1">
        <f t="shared" si="3"/>
        <v>0.160346149588389</v>
      </c>
      <c r="G28" s="1">
        <f t="shared" si="4"/>
        <v>8.0173074794194505</v>
      </c>
      <c r="H28" s="4">
        <f t="shared" si="5"/>
        <v>4.0086537397097297</v>
      </c>
    </row>
    <row r="29" spans="1:8" x14ac:dyDescent="0.15">
      <c r="A29" s="6" t="s">
        <v>55</v>
      </c>
      <c r="B29" s="10">
        <v>16.303916931152301</v>
      </c>
      <c r="D29" s="5" t="s">
        <v>28</v>
      </c>
      <c r="E29" s="1">
        <v>16.698140144348098</v>
      </c>
      <c r="F29" s="1">
        <f t="shared" si="3"/>
        <v>0.13037420029358199</v>
      </c>
      <c r="G29" s="1">
        <f t="shared" si="4"/>
        <v>6.5187100146790904</v>
      </c>
      <c r="H29" s="4">
        <f t="shared" si="5"/>
        <v>3.2593550073395399</v>
      </c>
    </row>
    <row r="30" spans="1:8" x14ac:dyDescent="0.15">
      <c r="A30" s="6" t="s">
        <v>55</v>
      </c>
      <c r="B30" s="10">
        <v>15.650042533874499</v>
      </c>
      <c r="D30" s="5" t="s">
        <v>56</v>
      </c>
      <c r="E30" s="1">
        <v>16.465969085693398</v>
      </c>
      <c r="F30" s="1">
        <f t="shared" si="3"/>
        <v>0.15173788164376401</v>
      </c>
      <c r="G30" s="1">
        <f t="shared" si="4"/>
        <v>7.58689408218821</v>
      </c>
      <c r="H30" s="4">
        <f t="shared" si="5"/>
        <v>3.7934470410941001</v>
      </c>
    </row>
    <row r="31" spans="1:8" x14ac:dyDescent="0.15">
      <c r="A31" s="6" t="s">
        <v>57</v>
      </c>
      <c r="B31" s="10">
        <v>17.661849975585898</v>
      </c>
      <c r="C31" s="2">
        <f>(B31+B32)/2</f>
        <v>17.476542472839299</v>
      </c>
      <c r="D31" s="15" t="s">
        <v>58</v>
      </c>
      <c r="E31" s="16">
        <v>16.211288452148398</v>
      </c>
      <c r="F31" s="16">
        <f t="shared" si="3"/>
        <v>0.17921971295146</v>
      </c>
      <c r="G31" s="16">
        <f t="shared" si="4"/>
        <v>8.9609856475730094</v>
      </c>
      <c r="H31" s="17">
        <f t="shared" si="5"/>
        <v>4.4804928237865003</v>
      </c>
    </row>
    <row r="32" spans="1:8" x14ac:dyDescent="0.15">
      <c r="A32" s="6" t="s">
        <v>57</v>
      </c>
      <c r="B32" s="10">
        <v>17.291234970092798</v>
      </c>
    </row>
    <row r="33" spans="1:3" x14ac:dyDescent="0.15">
      <c r="A33" s="6" t="s">
        <v>57</v>
      </c>
      <c r="B33" s="10">
        <v>18.055677413940401</v>
      </c>
    </row>
    <row r="34" spans="1:3" x14ac:dyDescent="0.15">
      <c r="A34" s="6" t="s">
        <v>59</v>
      </c>
      <c r="B34" s="10">
        <v>15.824409484863301</v>
      </c>
      <c r="C34" s="2">
        <f>(B34+B36)/2</f>
        <v>15.826829433441199</v>
      </c>
    </row>
    <row r="35" spans="1:3" x14ac:dyDescent="0.15">
      <c r="A35" s="6" t="s">
        <v>59</v>
      </c>
      <c r="B35" s="10">
        <v>15.8414716720581</v>
      </c>
    </row>
    <row r="36" spans="1:3" x14ac:dyDescent="0.15">
      <c r="A36" s="6" t="s">
        <v>59</v>
      </c>
      <c r="B36" s="10">
        <v>15.829249382019</v>
      </c>
    </row>
    <row r="37" spans="1:3" x14ac:dyDescent="0.15">
      <c r="A37" s="6" t="s">
        <v>60</v>
      </c>
      <c r="B37" s="10">
        <v>18.622617721557599</v>
      </c>
    </row>
    <row r="38" spans="1:3" x14ac:dyDescent="0.15">
      <c r="A38" s="6" t="s">
        <v>60</v>
      </c>
      <c r="B38" s="10">
        <v>18.012639999389599</v>
      </c>
      <c r="C38" s="2">
        <f>(B38+B39)/2</f>
        <v>17.9960536956787</v>
      </c>
    </row>
    <row r="39" spans="1:3" x14ac:dyDescent="0.15">
      <c r="A39" s="6" t="s">
        <v>60</v>
      </c>
      <c r="B39" s="10">
        <v>17.979467391967798</v>
      </c>
    </row>
    <row r="40" spans="1:3" x14ac:dyDescent="0.15">
      <c r="A40" s="6" t="s">
        <v>61</v>
      </c>
      <c r="B40" s="10">
        <v>15.812431335449199</v>
      </c>
      <c r="C40" s="2">
        <f>(B40+B42)/2</f>
        <v>15.757052898407</v>
      </c>
    </row>
    <row r="41" spans="1:3" x14ac:dyDescent="0.15">
      <c r="A41" s="6" t="s">
        <v>61</v>
      </c>
      <c r="B41" s="10">
        <v>15.9743747711182</v>
      </c>
    </row>
    <row r="42" spans="1:3" x14ac:dyDescent="0.15">
      <c r="A42" s="6" t="s">
        <v>61</v>
      </c>
      <c r="B42" s="10">
        <v>15.7016744613647</v>
      </c>
    </row>
    <row r="43" spans="1:3" x14ac:dyDescent="0.15">
      <c r="A43" s="6" t="s">
        <v>62</v>
      </c>
      <c r="B43" s="10">
        <v>15.685899734497101</v>
      </c>
    </row>
    <row r="44" spans="1:3" x14ac:dyDescent="0.15">
      <c r="A44" s="6" t="s">
        <v>62</v>
      </c>
      <c r="B44" s="10">
        <v>15.7631120681763</v>
      </c>
      <c r="C44" s="2">
        <f>(B44+B45)/2</f>
        <v>15.7867755889893</v>
      </c>
    </row>
    <row r="45" spans="1:3" x14ac:dyDescent="0.15">
      <c r="A45" s="6" t="s">
        <v>62</v>
      </c>
      <c r="B45" s="10">
        <v>15.8104391098022</v>
      </c>
    </row>
    <row r="46" spans="1:3" x14ac:dyDescent="0.15">
      <c r="A46" s="6" t="s">
        <v>63</v>
      </c>
      <c r="B46" s="10">
        <v>16.783271789550799</v>
      </c>
      <c r="C46" s="2">
        <f>(B46+B47)/2</f>
        <v>16.827611923217798</v>
      </c>
    </row>
    <row r="47" spans="1:3" x14ac:dyDescent="0.15">
      <c r="A47" s="6" t="s">
        <v>63</v>
      </c>
      <c r="B47" s="10">
        <v>16.871952056884801</v>
      </c>
    </row>
    <row r="48" spans="1:3" x14ac:dyDescent="0.15">
      <c r="A48" s="6" t="s">
        <v>63</v>
      </c>
      <c r="B48" s="10">
        <v>17.0749416351318</v>
      </c>
    </row>
    <row r="49" spans="1:3" x14ac:dyDescent="0.15">
      <c r="A49" s="6" t="s">
        <v>64</v>
      </c>
      <c r="B49" s="10">
        <v>19.2149353027344</v>
      </c>
    </row>
    <row r="50" spans="1:3" x14ac:dyDescent="0.15">
      <c r="A50" s="6" t="s">
        <v>64</v>
      </c>
      <c r="B50" s="10">
        <v>18.945600509643601</v>
      </c>
      <c r="C50" s="2">
        <f>(B50+B51)/2</f>
        <v>18.9373893737793</v>
      </c>
    </row>
    <row r="51" spans="1:3" x14ac:dyDescent="0.15">
      <c r="A51" s="6" t="s">
        <v>64</v>
      </c>
      <c r="B51" s="10">
        <v>18.929178237915</v>
      </c>
    </row>
    <row r="52" spans="1:3" x14ac:dyDescent="0.15">
      <c r="A52" s="6" t="s">
        <v>65</v>
      </c>
      <c r="B52" s="10">
        <v>21.059280395507798</v>
      </c>
      <c r="C52" s="2">
        <f>(B52+B53)/2</f>
        <v>21.003022193908699</v>
      </c>
    </row>
    <row r="53" spans="1:3" x14ac:dyDescent="0.15">
      <c r="A53" s="6" t="s">
        <v>65</v>
      </c>
      <c r="B53" s="10">
        <v>20.946763992309599</v>
      </c>
    </row>
    <row r="54" spans="1:3" x14ac:dyDescent="0.15">
      <c r="A54" s="6" t="s">
        <v>65</v>
      </c>
      <c r="B54" s="10">
        <v>21.216964721679702</v>
      </c>
    </row>
    <row r="55" spans="1:3" x14ac:dyDescent="0.15">
      <c r="A55" s="6" t="s">
        <v>66</v>
      </c>
      <c r="B55" s="10">
        <v>22.6868572235107</v>
      </c>
    </row>
    <row r="56" spans="1:3" x14ac:dyDescent="0.15">
      <c r="A56" s="6" t="s">
        <v>66</v>
      </c>
      <c r="B56" s="10">
        <v>22.457647323608398</v>
      </c>
      <c r="C56" s="2">
        <f>(B56+B57)/2</f>
        <v>22.484547615051198</v>
      </c>
    </row>
    <row r="57" spans="1:3" x14ac:dyDescent="0.15">
      <c r="A57" s="6" t="s">
        <v>66</v>
      </c>
      <c r="B57" s="10">
        <v>22.511447906494102</v>
      </c>
    </row>
    <row r="58" spans="1:3" x14ac:dyDescent="0.15">
      <c r="A58" s="6" t="s">
        <v>67</v>
      </c>
      <c r="B58" s="10">
        <v>20.606245040893601</v>
      </c>
      <c r="C58" s="2">
        <f>(B58+B59)/2</f>
        <v>20.626356124878001</v>
      </c>
    </row>
    <row r="59" spans="1:3" x14ac:dyDescent="0.15">
      <c r="A59" s="6" t="s">
        <v>67</v>
      </c>
      <c r="B59" s="10">
        <v>20.646467208862301</v>
      </c>
    </row>
    <row r="60" spans="1:3" x14ac:dyDescent="0.15">
      <c r="A60" s="6" t="s">
        <v>67</v>
      </c>
      <c r="B60" s="10">
        <v>20.725172042846701</v>
      </c>
    </row>
    <row r="61" spans="1:3" x14ac:dyDescent="0.15">
      <c r="A61" s="6" t="s">
        <v>68</v>
      </c>
      <c r="B61" s="10">
        <v>15.7194919586182</v>
      </c>
      <c r="C61" s="2">
        <f>(B61+B62)/2</f>
        <v>15.8458275794983</v>
      </c>
    </row>
    <row r="62" spans="1:3" x14ac:dyDescent="0.15">
      <c r="A62" s="6" t="s">
        <v>68</v>
      </c>
      <c r="B62" s="10">
        <v>15.9721632003784</v>
      </c>
    </row>
    <row r="63" spans="1:3" x14ac:dyDescent="0.15">
      <c r="A63" s="6" t="s">
        <v>68</v>
      </c>
      <c r="B63" s="10">
        <v>15.488304138183601</v>
      </c>
    </row>
    <row r="64" spans="1:3" x14ac:dyDescent="0.15">
      <c r="A64" s="6" t="s">
        <v>69</v>
      </c>
      <c r="B64" s="10">
        <v>16.788148880004901</v>
      </c>
      <c r="C64" s="2">
        <f>(B64+B65)/2</f>
        <v>16.803421020507798</v>
      </c>
    </row>
    <row r="65" spans="1:3" x14ac:dyDescent="0.15">
      <c r="A65" s="6" t="s">
        <v>69</v>
      </c>
      <c r="B65" s="10">
        <v>16.8186931610107</v>
      </c>
    </row>
    <row r="66" spans="1:3" x14ac:dyDescent="0.15">
      <c r="A66" s="6" t="s">
        <v>69</v>
      </c>
      <c r="B66" s="10">
        <v>16.527025222778299</v>
      </c>
    </row>
    <row r="67" spans="1:3" x14ac:dyDescent="0.15">
      <c r="A67" s="6" t="s">
        <v>70</v>
      </c>
      <c r="B67" s="10">
        <v>16.7765998840332</v>
      </c>
    </row>
    <row r="68" spans="1:3" x14ac:dyDescent="0.15">
      <c r="A68" s="6" t="s">
        <v>70</v>
      </c>
      <c r="B68" s="10">
        <v>16.5269985198975</v>
      </c>
      <c r="C68" s="2">
        <f>(B68+B69)/2</f>
        <v>16.603174209594702</v>
      </c>
    </row>
    <row r="69" spans="1:3" x14ac:dyDescent="0.15">
      <c r="A69" s="6" t="s">
        <v>70</v>
      </c>
      <c r="B69" s="10">
        <v>16.679349899291999</v>
      </c>
    </row>
    <row r="70" spans="1:3" x14ac:dyDescent="0.15">
      <c r="A70" s="6" t="s">
        <v>71</v>
      </c>
      <c r="B70" s="10">
        <v>16.1994953155518</v>
      </c>
    </row>
    <row r="71" spans="1:3" x14ac:dyDescent="0.15">
      <c r="A71" s="6" t="s">
        <v>71</v>
      </c>
      <c r="B71" s="10">
        <v>16.327112197876001</v>
      </c>
      <c r="C71" s="2">
        <f>(B71+B72)/2</f>
        <v>16.381543159484899</v>
      </c>
    </row>
    <row r="72" spans="1:3" x14ac:dyDescent="0.15">
      <c r="A72" s="6" t="s">
        <v>71</v>
      </c>
      <c r="B72" s="10">
        <v>16.4359741210938</v>
      </c>
    </row>
    <row r="73" spans="1:3" x14ac:dyDescent="0.15">
      <c r="A73" s="6" t="s">
        <v>72</v>
      </c>
      <c r="B73" s="10">
        <v>16.2599697113037</v>
      </c>
    </row>
    <row r="74" spans="1:3" x14ac:dyDescent="0.15">
      <c r="A74" s="6" t="s">
        <v>72</v>
      </c>
      <c r="B74" s="10">
        <v>16.6990451812744</v>
      </c>
      <c r="C74" s="2">
        <f>(B74+B75)/2</f>
        <v>16.698140144348201</v>
      </c>
    </row>
    <row r="75" spans="1:3" x14ac:dyDescent="0.15">
      <c r="A75" s="6" t="s">
        <v>72</v>
      </c>
      <c r="B75" s="10">
        <v>16.6972351074219</v>
      </c>
    </row>
    <row r="76" spans="1:3" x14ac:dyDescent="0.15">
      <c r="A76" s="6" t="s">
        <v>73</v>
      </c>
      <c r="B76" s="10">
        <v>16.721355438232401</v>
      </c>
    </row>
    <row r="77" spans="1:3" x14ac:dyDescent="0.15">
      <c r="A77" s="6" t="s">
        <v>73</v>
      </c>
      <c r="B77" s="10">
        <v>16.432142257690401</v>
      </c>
      <c r="C77" s="2">
        <f>(B77+B78)/2</f>
        <v>16.465969085693398</v>
      </c>
    </row>
    <row r="78" spans="1:3" x14ac:dyDescent="0.15">
      <c r="A78" s="6" t="s">
        <v>73</v>
      </c>
      <c r="B78" s="10">
        <v>16.4997959136963</v>
      </c>
    </row>
    <row r="79" spans="1:3" x14ac:dyDescent="0.15">
      <c r="A79" s="6" t="s">
        <v>74</v>
      </c>
      <c r="B79" s="10">
        <v>16.150199890136701</v>
      </c>
    </row>
    <row r="80" spans="1:3" x14ac:dyDescent="0.15">
      <c r="A80" s="6" t="s">
        <v>74</v>
      </c>
      <c r="B80" s="10">
        <v>16.210626602172901</v>
      </c>
      <c r="C80" s="2">
        <f>(B80+B81)/2</f>
        <v>16.211288452148501</v>
      </c>
    </row>
    <row r="81" spans="1:2" x14ac:dyDescent="0.15">
      <c r="A81" s="6" t="s">
        <v>74</v>
      </c>
      <c r="B81" s="10">
        <v>16.211950302123999</v>
      </c>
    </row>
    <row r="82" spans="1:2" x14ac:dyDescent="0.15">
      <c r="A82" s="6" t="s">
        <v>34</v>
      </c>
      <c r="B82" s="10">
        <v>33.984451293945298</v>
      </c>
    </row>
    <row r="83" spans="1:2" x14ac:dyDescent="0.15">
      <c r="A83" s="6" t="s">
        <v>34</v>
      </c>
      <c r="B83" s="10">
        <v>33.1208686828613</v>
      </c>
    </row>
    <row r="84" spans="1:2" x14ac:dyDescent="0.15">
      <c r="A84" s="6" t="s">
        <v>34</v>
      </c>
      <c r="B84" s="7" t="s">
        <v>10</v>
      </c>
    </row>
  </sheetData>
  <mergeCells count="3">
    <mergeCell ref="A1:B1"/>
    <mergeCell ref="C1:H1"/>
    <mergeCell ref="A2:H2"/>
  </mergeCells>
  <pageMargins left="0.75" right="0.75" top="1" bottom="1" header="0.5" footer="0.5"/>
  <drawing r:id="rId1"/>
  <legacyDrawing r:id="rId2"/>
  <oleObjects>
    <mc:AlternateContent xmlns:mc="http://schemas.openxmlformats.org/markup-compatibility/2006">
      <mc:Choice Requires="x14">
        <oleObject progId="Prism8.Document" shapeId="2049" r:id="rId3">
          <objectPr defaultSize="0" altText="" r:id="rId4">
            <anchor moveWithCells="1" sizeWithCells="1">
              <from>
                <xdr:col>7</xdr:col>
                <xdr:colOff>939800</xdr:colOff>
                <xdr:row>7</xdr:row>
                <xdr:rowOff>0</xdr:rowOff>
              </from>
              <to>
                <xdr:col>12</xdr:col>
                <xdr:colOff>165100</xdr:colOff>
                <xdr:row>23</xdr:row>
                <xdr:rowOff>114300</xdr:rowOff>
              </to>
            </anchor>
          </objectPr>
        </oleObject>
      </mc:Choice>
      <mc:Fallback>
        <oleObject progId="Prism8.Document" shapeId="2049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Figure4E</vt:lpstr>
      <vt:lpstr>Figure4F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86182</dc:creator>
  <cp:lastModifiedBy>Rebecca Cook</cp:lastModifiedBy>
  <dcterms:created xsi:type="dcterms:W3CDTF">2024-09-08T04:37:00Z</dcterms:created>
  <dcterms:modified xsi:type="dcterms:W3CDTF">2024-10-02T13:36:33Z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09105396231C4E2786F0C77C8A108EC8_11</vt:lpwstr>
  </property>
  <property fmtid="{D5CDD505-2E9C-101B-9397-08002B2CF9AE}" pid="3" name="KSOProductBuildVer">
    <vt:lpwstr>2052-12.1.0.17827</vt:lpwstr>
  </property>
</Properties>
</file>