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56bi\Documents\7,8-DHF chronophin paper\AAA_7,8-DHF PDXP manuscript FINAL\revision\VOR\for upload\"/>
    </mc:Choice>
  </mc:AlternateContent>
  <xr:revisionPtr revIDLastSave="0" documentId="8_{58975CD1-CA54-4937-8F20-E520AE0924B5}" xr6:coauthVersionLast="47" xr6:coauthVersionMax="47" xr10:uidLastSave="{00000000-0000-0000-0000-000000000000}"/>
  <bookViews>
    <workbookView xWindow="-98" yWindow="-98" windowWidth="24496" windowHeight="15796" xr2:uid="{EF9C57F0-8E9E-4C41-A27D-53C6CE33413B}"/>
  </bookViews>
  <sheets>
    <sheet name="to Fig 1b and 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I144" i="1"/>
  <c r="G144" i="1"/>
  <c r="G143" i="1"/>
  <c r="I143" i="1" s="1"/>
  <c r="G142" i="1"/>
  <c r="I142" i="1" s="1"/>
  <c r="G141" i="1"/>
  <c r="I141" i="1" s="1"/>
  <c r="I140" i="1"/>
  <c r="G140" i="1"/>
  <c r="I139" i="1"/>
  <c r="G139" i="1"/>
  <c r="G138" i="1"/>
  <c r="I138" i="1" s="1"/>
  <c r="G137" i="1"/>
  <c r="I137" i="1" s="1"/>
  <c r="G136" i="1"/>
  <c r="I136" i="1" s="1"/>
  <c r="I135" i="1"/>
  <c r="G135" i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14" i="1"/>
  <c r="I114" i="1" s="1"/>
  <c r="G113" i="1"/>
  <c r="I113" i="1" s="1"/>
  <c r="I112" i="1"/>
  <c r="G112" i="1"/>
  <c r="I111" i="1"/>
  <c r="G111" i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63" i="1"/>
  <c r="I63" i="1" s="1"/>
  <c r="G62" i="1"/>
  <c r="I62" i="1" s="1"/>
  <c r="I61" i="1"/>
  <c r="G61" i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1" i="1"/>
  <c r="I31" i="1" s="1"/>
  <c r="G30" i="1"/>
  <c r="I30" i="1" s="1"/>
  <c r="G29" i="1"/>
  <c r="I29" i="1" s="1"/>
  <c r="G28" i="1"/>
  <c r="I28" i="1" s="1"/>
  <c r="O21" i="1"/>
  <c r="O20" i="1"/>
  <c r="G20" i="1"/>
  <c r="I20" i="1" s="1"/>
  <c r="I19" i="1"/>
  <c r="G19" i="1"/>
  <c r="G18" i="1"/>
  <c r="I18" i="1" s="1"/>
  <c r="G17" i="1"/>
  <c r="I17" i="1" s="1"/>
  <c r="G9" i="1"/>
  <c r="I9" i="1" s="1"/>
  <c r="G8" i="1"/>
  <c r="I8" i="1" s="1"/>
  <c r="G7" i="1"/>
  <c r="I7" i="1" s="1"/>
  <c r="G6" i="1"/>
  <c r="I6" i="1" s="1"/>
</calcChain>
</file>

<file path=xl/sharedStrings.xml><?xml version="1.0" encoding="utf-8"?>
<sst xmlns="http://schemas.openxmlformats.org/spreadsheetml/2006/main" count="305" uniqueCount="116">
  <si>
    <t>PLP Exp1</t>
  </si>
  <si>
    <t>In the experiments, we used 10mg per 200µl (50g Brain per liter)</t>
  </si>
  <si>
    <t>Injection Name</t>
  </si>
  <si>
    <t>Ret.Time</t>
  </si>
  <si>
    <t>Area</t>
  </si>
  <si>
    <t>min</t>
  </si>
  <si>
    <t>counts*min</t>
  </si>
  <si>
    <t>one liter containing 50g brain tissue is  equivalent to one liter containing  5.39 g protein (50*0.10786)</t>
  </si>
  <si>
    <t>Emission_1</t>
  </si>
  <si>
    <t>To express the PLP in  PLP nmol/g protein, the value in nmol/L are divided by 5.39</t>
  </si>
  <si>
    <t>[3,18..3,34]</t>
  </si>
  <si>
    <t>PLP nM</t>
  </si>
  <si>
    <t>Age (days)</t>
  </si>
  <si>
    <t xml:space="preserve"> PLP nmol/g protein</t>
  </si>
  <si>
    <t xml:space="preserve">WT1 </t>
  </si>
  <si>
    <t>KO1</t>
  </si>
  <si>
    <t>KO2</t>
  </si>
  <si>
    <t xml:space="preserve">WT2 </t>
  </si>
  <si>
    <t>PLP Exp2</t>
  </si>
  <si>
    <t>[3,09..3,25]</t>
  </si>
  <si>
    <t>WT3</t>
  </si>
  <si>
    <t>KO3</t>
  </si>
  <si>
    <t xml:space="preserve">KO3  </t>
  </si>
  <si>
    <t>PLP (nM)</t>
  </si>
  <si>
    <t>PLP</t>
  </si>
  <si>
    <t>PLP mean</t>
  </si>
  <si>
    <t>WT4</t>
  </si>
  <si>
    <t xml:space="preserve">KO4 </t>
  </si>
  <si>
    <t>KO4</t>
  </si>
  <si>
    <t>PLP Exp3</t>
  </si>
  <si>
    <t>[2,82..2,96]</t>
  </si>
  <si>
    <t xml:space="preserve"> WT5</t>
  </si>
  <si>
    <t xml:space="preserve"> KO5</t>
  </si>
  <si>
    <t>WT6</t>
  </si>
  <si>
    <t>KO6</t>
  </si>
  <si>
    <t>PLP Exp4</t>
  </si>
  <si>
    <t>including PLP protein depleted measurements</t>
  </si>
  <si>
    <t>[2,89..3,04]</t>
  </si>
  <si>
    <t>WT7</t>
  </si>
  <si>
    <t>WT8</t>
  </si>
  <si>
    <t>KO7</t>
  </si>
  <si>
    <t>KO8</t>
  </si>
  <si>
    <t>WT9</t>
  </si>
  <si>
    <t>WT10</t>
  </si>
  <si>
    <t>KO9</t>
  </si>
  <si>
    <t>KO10</t>
  </si>
  <si>
    <t>WT11</t>
  </si>
  <si>
    <t>WT12</t>
  </si>
  <si>
    <t>KO11</t>
  </si>
  <si>
    <t xml:space="preserve"> KO12</t>
  </si>
  <si>
    <t>PLP protein depleted</t>
  </si>
  <si>
    <t>KO12</t>
  </si>
  <si>
    <t>PLP Standart curve</t>
  </si>
  <si>
    <t>PLP 50nM</t>
  </si>
  <si>
    <t>PLP 100nM</t>
  </si>
  <si>
    <t>PLP Exp5</t>
  </si>
  <si>
    <t>[2,73..2,87]</t>
  </si>
  <si>
    <t xml:space="preserve">PLP </t>
  </si>
  <si>
    <t>WT13</t>
  </si>
  <si>
    <t>KO13</t>
  </si>
  <si>
    <t>WT14</t>
  </si>
  <si>
    <t>KO14</t>
  </si>
  <si>
    <t>WT15</t>
  </si>
  <si>
    <t>KO15</t>
  </si>
  <si>
    <t>PLP 50 nM</t>
  </si>
  <si>
    <t>PLP 100 nM</t>
  </si>
  <si>
    <t>PLP 200 nM</t>
  </si>
  <si>
    <t>PLP 400 nM</t>
  </si>
  <si>
    <t>PLP Exp6</t>
  </si>
  <si>
    <t>[2,81..2,96]</t>
  </si>
  <si>
    <t>WT16</t>
  </si>
  <si>
    <t>KO16</t>
  </si>
  <si>
    <t>KO17</t>
  </si>
  <si>
    <t>WT17</t>
  </si>
  <si>
    <t>WT18</t>
  </si>
  <si>
    <t>KO18</t>
  </si>
  <si>
    <t>KO19</t>
  </si>
  <si>
    <t>WT19</t>
  </si>
  <si>
    <t>WT20</t>
  </si>
  <si>
    <t>KO20</t>
  </si>
  <si>
    <t>KO21</t>
  </si>
  <si>
    <t>PLP 250nM</t>
  </si>
  <si>
    <t>PLP 500nM</t>
  </si>
  <si>
    <t>PLP 1000nM</t>
  </si>
  <si>
    <t>PLP 2000nM</t>
  </si>
  <si>
    <t>WT21</t>
  </si>
  <si>
    <t>WT22</t>
  </si>
  <si>
    <t>KO22</t>
  </si>
  <si>
    <t>KO23</t>
  </si>
  <si>
    <t>WT23</t>
  </si>
  <si>
    <t>WT24</t>
  </si>
  <si>
    <t>KO24</t>
  </si>
  <si>
    <t>KO25</t>
  </si>
  <si>
    <t>WT25</t>
  </si>
  <si>
    <t>KO26</t>
  </si>
  <si>
    <t>KO27</t>
  </si>
  <si>
    <t>WT26</t>
  </si>
  <si>
    <t>WT27</t>
  </si>
  <si>
    <t>KO28</t>
  </si>
  <si>
    <t>KO29</t>
  </si>
  <si>
    <t>WT28</t>
  </si>
  <si>
    <t>WT29</t>
  </si>
  <si>
    <t>KO30</t>
  </si>
  <si>
    <t>KO31</t>
  </si>
  <si>
    <t>WT30</t>
  </si>
  <si>
    <t>WT31</t>
  </si>
  <si>
    <t>KO32</t>
  </si>
  <si>
    <t>KO33</t>
  </si>
  <si>
    <t>WT32</t>
  </si>
  <si>
    <t>WT33</t>
  </si>
  <si>
    <t>KO34</t>
  </si>
  <si>
    <t>KO35</t>
  </si>
  <si>
    <t>Standard curve used for Exp1-3</t>
  </si>
  <si>
    <t>From previous experiments, we know that 1 g brain is equivalent to 0.10786 g protein</t>
  </si>
  <si>
    <t>PLP Standard curve</t>
  </si>
  <si>
    <t>PLP Exp7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</si>
</sst>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4" fontId="0" fillId="0" borderId="9" xfId="0" applyNumberFormat="1" applyBorder="1"/>
    <xf numFmtId="2" fontId="0" fillId="2" borderId="9" xfId="0" applyNumberFormat="1" applyFill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3" fontId="0" fillId="0" borderId="12" xfId="0" applyNumberFormat="1" applyBorder="1"/>
    <xf numFmtId="164" fontId="0" fillId="0" borderId="13" xfId="0" applyNumberFormat="1" applyBorder="1"/>
    <xf numFmtId="0" fontId="1" fillId="0" borderId="0" xfId="0" applyFont="1"/>
    <xf numFmtId="0" fontId="0" fillId="3" borderId="0" xfId="0" applyFill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2" fontId="0" fillId="0" borderId="9" xfId="0" applyNumberFormat="1" applyBorder="1"/>
    <xf numFmtId="2" fontId="0" fillId="0" borderId="17" xfId="0" applyNumberFormat="1" applyBorder="1"/>
    <xf numFmtId="3" fontId="0" fillId="0" borderId="17" xfId="0" applyNumberFormat="1" applyBorder="1"/>
    <xf numFmtId="2" fontId="0" fillId="2" borderId="17" xfId="0" applyNumberFormat="1" applyFill="1" applyBorder="1" applyAlignment="1">
      <alignment horizontal="center" vertical="center"/>
    </xf>
    <xf numFmtId="2" fontId="0" fillId="0" borderId="18" xfId="0" applyNumberFormat="1" applyBorder="1"/>
    <xf numFmtId="3" fontId="0" fillId="0" borderId="18" xfId="0" applyNumberFormat="1" applyBorder="1"/>
    <xf numFmtId="2" fontId="0" fillId="4" borderId="1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0" fillId="0" borderId="12" xfId="0" applyBorder="1"/>
    <xf numFmtId="2" fontId="0" fillId="0" borderId="19" xfId="0" applyNumberFormat="1" applyBorder="1"/>
    <xf numFmtId="3" fontId="0" fillId="0" borderId="19" xfId="0" applyNumberFormat="1" applyBorder="1"/>
    <xf numFmtId="0" fontId="0" fillId="0" borderId="19" xfId="0" applyBorder="1"/>
    <xf numFmtId="2" fontId="0" fillId="0" borderId="0" xfId="0" applyNumberFormat="1"/>
    <xf numFmtId="165" fontId="0" fillId="0" borderId="9" xfId="0" applyNumberFormat="1" applyBorder="1"/>
    <xf numFmtId="165" fontId="0" fillId="0" borderId="17" xfId="0" applyNumberFormat="1" applyBorder="1"/>
    <xf numFmtId="0" fontId="0" fillId="0" borderId="17" xfId="0" applyBorder="1"/>
    <xf numFmtId="165" fontId="0" fillId="0" borderId="18" xfId="0" applyNumberFormat="1" applyBorder="1"/>
    <xf numFmtId="0" fontId="0" fillId="0" borderId="18" xfId="0" applyBorder="1"/>
    <xf numFmtId="2" fontId="0" fillId="4" borderId="18" xfId="0" applyNumberFormat="1" applyFill="1" applyBorder="1" applyAlignment="1">
      <alignment vertical="center"/>
    </xf>
    <xf numFmtId="2" fontId="0" fillId="4" borderId="9" xfId="0" applyNumberFormat="1" applyFill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4" borderId="14" xfId="0" applyNumberForma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6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2E70-7179-4AF1-AFB6-EA4601BE498C}">
  <dimension ref="A1:R160"/>
  <sheetViews>
    <sheetView tabSelected="1" workbookViewId="0">
      <selection activeCell="M168" sqref="M168"/>
    </sheetView>
  </sheetViews>
  <sheetFormatPr baseColWidth="10" defaultColWidth="11.3984375" defaultRowHeight="14.25" x14ac:dyDescent="0.45"/>
  <cols>
    <col min="2" max="2" width="14.73046875" customWidth="1"/>
    <col min="9" max="9" width="26.1328125" customWidth="1"/>
    <col min="14" max="14" width="19.73046875" customWidth="1"/>
  </cols>
  <sheetData>
    <row r="1" spans="1:18" ht="15.75" x14ac:dyDescent="0.5">
      <c r="A1" t="s">
        <v>0</v>
      </c>
      <c r="K1" s="1" t="s">
        <v>1</v>
      </c>
      <c r="L1" s="2"/>
      <c r="M1" s="2"/>
      <c r="N1" s="2"/>
      <c r="O1" s="2"/>
      <c r="P1" s="2"/>
      <c r="Q1" s="2"/>
      <c r="R1" s="3"/>
    </row>
    <row r="2" spans="1:18" ht="15.75" x14ac:dyDescent="0.5">
      <c r="B2" t="s">
        <v>2</v>
      </c>
      <c r="C2" t="s">
        <v>3</v>
      </c>
      <c r="D2" t="s">
        <v>4</v>
      </c>
      <c r="K2" s="4" t="s">
        <v>113</v>
      </c>
      <c r="R2" s="5"/>
    </row>
    <row r="3" spans="1:18" ht="15.75" x14ac:dyDescent="0.5">
      <c r="C3" t="s">
        <v>5</v>
      </c>
      <c r="D3" t="s">
        <v>6</v>
      </c>
      <c r="K3" s="4" t="s">
        <v>7</v>
      </c>
      <c r="R3" s="5"/>
    </row>
    <row r="4" spans="1:18" ht="16.149999999999999" thickBot="1" x14ac:dyDescent="0.55000000000000004">
      <c r="C4" t="s">
        <v>8</v>
      </c>
      <c r="D4" t="s">
        <v>8</v>
      </c>
      <c r="K4" s="6" t="s">
        <v>9</v>
      </c>
      <c r="L4" s="7"/>
      <c r="M4" s="7"/>
      <c r="N4" s="7"/>
      <c r="O4" s="7"/>
      <c r="P4" s="7"/>
      <c r="Q4" s="7"/>
      <c r="R4" s="8"/>
    </row>
    <row r="5" spans="1:18" x14ac:dyDescent="0.45">
      <c r="C5" t="s">
        <v>10</v>
      </c>
      <c r="D5" t="s">
        <v>10</v>
      </c>
      <c r="F5" s="9"/>
      <c r="G5" s="9" t="s">
        <v>11</v>
      </c>
      <c r="H5" s="9" t="s">
        <v>12</v>
      </c>
      <c r="I5" s="9" t="s">
        <v>13</v>
      </c>
    </row>
    <row r="6" spans="1:18" x14ac:dyDescent="0.45">
      <c r="B6" s="9" t="s">
        <v>14</v>
      </c>
      <c r="C6" s="10">
        <v>3273</v>
      </c>
      <c r="D6" s="11">
        <v>15070967</v>
      </c>
      <c r="E6" s="12"/>
      <c r="F6" s="9" t="s">
        <v>14</v>
      </c>
      <c r="G6" s="13">
        <f>(D6*2)/94165</f>
        <v>320.09699994690169</v>
      </c>
      <c r="H6" s="9">
        <v>84</v>
      </c>
      <c r="I6" s="14">
        <f>G6/5.39286</f>
        <v>59.355703642761299</v>
      </c>
    </row>
    <row r="7" spans="1:18" x14ac:dyDescent="0.45">
      <c r="B7" s="9" t="s">
        <v>15</v>
      </c>
      <c r="C7" s="10">
        <v>3257</v>
      </c>
      <c r="D7" s="11">
        <v>54468057</v>
      </c>
      <c r="E7" s="12"/>
      <c r="F7" s="9" t="s">
        <v>15</v>
      </c>
      <c r="G7" s="13">
        <f>(D7*2)/94165</f>
        <v>1156.8641639675038</v>
      </c>
      <c r="H7" s="9">
        <v>87</v>
      </c>
      <c r="I7" s="14">
        <f>G7/5.39286</f>
        <v>214.51774456735458</v>
      </c>
    </row>
    <row r="8" spans="1:18" x14ac:dyDescent="0.45">
      <c r="B8" s="9" t="s">
        <v>16</v>
      </c>
      <c r="C8" s="10">
        <v>3263</v>
      </c>
      <c r="D8" s="11">
        <v>50428002</v>
      </c>
      <c r="E8" s="12"/>
      <c r="F8" s="9" t="s">
        <v>16</v>
      </c>
      <c r="G8" s="13">
        <f>(D9*2)/94165</f>
        <v>353.33032443052088</v>
      </c>
      <c r="H8" s="9">
        <v>84</v>
      </c>
      <c r="I8" s="14">
        <f>G8/5.39286</f>
        <v>65.518171143052271</v>
      </c>
    </row>
    <row r="9" spans="1:18" x14ac:dyDescent="0.45">
      <c r="B9" s="9" t="s">
        <v>17</v>
      </c>
      <c r="C9" s="10">
        <v>3253</v>
      </c>
      <c r="D9" s="11">
        <v>16635675</v>
      </c>
      <c r="E9" s="12"/>
      <c r="F9" s="9" t="s">
        <v>17</v>
      </c>
      <c r="G9" s="13">
        <f>(D8*2)/94165</f>
        <v>1071.0561673657942</v>
      </c>
      <c r="H9" s="9">
        <v>87</v>
      </c>
      <c r="I9" s="14">
        <f>G9/5.39286</f>
        <v>198.60633640884322</v>
      </c>
    </row>
    <row r="10" spans="1:18" ht="15.75" customHeight="1" x14ac:dyDescent="0.45">
      <c r="C10" s="15"/>
      <c r="D10" s="15"/>
      <c r="E10" s="15"/>
      <c r="G10" s="16"/>
    </row>
    <row r="12" spans="1:18" x14ac:dyDescent="0.45">
      <c r="A12" t="s">
        <v>18</v>
      </c>
    </row>
    <row r="13" spans="1:18" x14ac:dyDescent="0.45">
      <c r="B13" t="s">
        <v>2</v>
      </c>
      <c r="C13" t="s">
        <v>3</v>
      </c>
      <c r="D13" t="s">
        <v>4</v>
      </c>
    </row>
    <row r="14" spans="1:18" x14ac:dyDescent="0.45">
      <c r="C14" t="s">
        <v>5</v>
      </c>
      <c r="D14" t="s">
        <v>6</v>
      </c>
    </row>
    <row r="15" spans="1:18" x14ac:dyDescent="0.45">
      <c r="C15" t="s">
        <v>8</v>
      </c>
      <c r="D15" t="s">
        <v>8</v>
      </c>
    </row>
    <row r="16" spans="1:18" x14ac:dyDescent="0.45">
      <c r="C16" t="s">
        <v>19</v>
      </c>
      <c r="D16" t="s">
        <v>19</v>
      </c>
      <c r="F16" s="9"/>
      <c r="G16" s="9" t="s">
        <v>11</v>
      </c>
      <c r="H16" s="9" t="s">
        <v>12</v>
      </c>
      <c r="I16" s="9" t="s">
        <v>13</v>
      </c>
      <c r="K16" t="s">
        <v>112</v>
      </c>
    </row>
    <row r="17" spans="1:15" x14ac:dyDescent="0.45">
      <c r="B17" s="9" t="s">
        <v>20</v>
      </c>
      <c r="C17" s="10">
        <v>3167</v>
      </c>
      <c r="D17" s="10">
        <v>18662120</v>
      </c>
      <c r="F17" s="9" t="s">
        <v>14</v>
      </c>
      <c r="G17" s="9">
        <f>(D17*2)/94165</f>
        <v>396.37062602877927</v>
      </c>
      <c r="H17" s="9">
        <v>86</v>
      </c>
      <c r="I17" s="14">
        <f>G17/5.39286</f>
        <v>73.499149992541859</v>
      </c>
    </row>
    <row r="18" spans="1:15" x14ac:dyDescent="0.45">
      <c r="B18" s="9" t="s">
        <v>21</v>
      </c>
      <c r="C18" s="10">
        <v>3170</v>
      </c>
      <c r="D18" s="10">
        <v>49819612</v>
      </c>
      <c r="F18" s="9" t="s">
        <v>22</v>
      </c>
      <c r="G18" s="9">
        <f>(D18*2)/94165</f>
        <v>1058.1343811394893</v>
      </c>
      <c r="H18" s="9">
        <v>94</v>
      </c>
      <c r="I18" s="14">
        <f t="shared" ref="I18:I20" si="0">G18/5.39286</f>
        <v>196.21024486811996</v>
      </c>
      <c r="K18" s="9" t="s">
        <v>23</v>
      </c>
      <c r="L18" s="9" t="s">
        <v>24</v>
      </c>
      <c r="M18" s="9" t="s">
        <v>0</v>
      </c>
      <c r="N18" s="9" t="s">
        <v>18</v>
      </c>
      <c r="O18" s="9" t="s">
        <v>25</v>
      </c>
    </row>
    <row r="19" spans="1:15" x14ac:dyDescent="0.45">
      <c r="B19" s="9" t="s">
        <v>26</v>
      </c>
      <c r="C19" s="10">
        <v>3167</v>
      </c>
      <c r="D19" s="10">
        <v>18890492</v>
      </c>
      <c r="F19" s="9" t="s">
        <v>17</v>
      </c>
      <c r="G19" s="9">
        <f>(D19*2)/94165</f>
        <v>401.22109063877235</v>
      </c>
      <c r="H19" s="9">
        <v>86</v>
      </c>
      <c r="I19" s="14">
        <f t="shared" si="0"/>
        <v>74.398573417216909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1:15" x14ac:dyDescent="0.45">
      <c r="B20" s="9" t="s">
        <v>27</v>
      </c>
      <c r="C20" s="10">
        <v>3109</v>
      </c>
      <c r="D20" s="10">
        <v>53626671</v>
      </c>
      <c r="F20" s="9" t="s">
        <v>28</v>
      </c>
      <c r="G20" s="9">
        <f>(D20*2)/94165</f>
        <v>1138.9937025434078</v>
      </c>
      <c r="H20" s="9">
        <v>94</v>
      </c>
      <c r="I20" s="14">
        <f t="shared" si="0"/>
        <v>211.20401837678114</v>
      </c>
      <c r="K20" s="9">
        <v>50</v>
      </c>
      <c r="L20" s="10">
        <v>4593850</v>
      </c>
      <c r="M20" s="10">
        <v>4885266</v>
      </c>
      <c r="N20" s="9">
        <v>4552444</v>
      </c>
      <c r="O20" s="10">
        <f>AVERAGE(L20:N20)</f>
        <v>4677186.666666667</v>
      </c>
    </row>
    <row r="21" spans="1:15" x14ac:dyDescent="0.45">
      <c r="C21" s="15"/>
      <c r="D21" s="15"/>
      <c r="K21" s="9">
        <v>100</v>
      </c>
      <c r="L21" s="10">
        <v>9849067</v>
      </c>
      <c r="M21" s="10">
        <v>9107126</v>
      </c>
      <c r="N21" s="9">
        <v>9339920</v>
      </c>
      <c r="O21" s="10">
        <f>AVERAGE(L21:N21)</f>
        <v>9432037.666666666</v>
      </c>
    </row>
    <row r="23" spans="1:15" x14ac:dyDescent="0.45">
      <c r="A23" t="s">
        <v>29</v>
      </c>
    </row>
    <row r="24" spans="1:15" x14ac:dyDescent="0.45">
      <c r="B24" t="s">
        <v>2</v>
      </c>
      <c r="C24" t="s">
        <v>3</v>
      </c>
      <c r="D24" t="s">
        <v>4</v>
      </c>
    </row>
    <row r="25" spans="1:15" x14ac:dyDescent="0.45">
      <c r="C25" t="s">
        <v>5</v>
      </c>
      <c r="D25" t="s">
        <v>6</v>
      </c>
    </row>
    <row r="26" spans="1:15" x14ac:dyDescent="0.45">
      <c r="C26" t="s">
        <v>8</v>
      </c>
      <c r="D26" t="s">
        <v>8</v>
      </c>
    </row>
    <row r="27" spans="1:15" x14ac:dyDescent="0.45">
      <c r="C27" t="s">
        <v>30</v>
      </c>
      <c r="D27" t="s">
        <v>30</v>
      </c>
      <c r="F27" s="9"/>
      <c r="G27" s="9" t="s">
        <v>11</v>
      </c>
      <c r="H27" s="9" t="s">
        <v>12</v>
      </c>
      <c r="I27" s="9" t="s">
        <v>13</v>
      </c>
    </row>
    <row r="28" spans="1:15" x14ac:dyDescent="0.45">
      <c r="B28" s="9" t="s">
        <v>31</v>
      </c>
      <c r="C28" s="10">
        <v>2893</v>
      </c>
      <c r="D28" s="11">
        <v>18204337</v>
      </c>
      <c r="E28" s="17"/>
      <c r="F28" s="9" t="s">
        <v>31</v>
      </c>
      <c r="G28" s="18">
        <f>D28*2/(0.8*94165)</f>
        <v>483.30953645197258</v>
      </c>
      <c r="H28" s="9">
        <v>42</v>
      </c>
      <c r="I28" s="14">
        <f>G28/5.39286</f>
        <v>89.620263914133247</v>
      </c>
    </row>
    <row r="29" spans="1:15" x14ac:dyDescent="0.45">
      <c r="B29" s="9" t="s">
        <v>32</v>
      </c>
      <c r="C29" s="10">
        <v>2892</v>
      </c>
      <c r="D29" s="11">
        <v>31267087</v>
      </c>
      <c r="E29" s="17"/>
      <c r="F29" s="9" t="s">
        <v>32</v>
      </c>
      <c r="G29" s="18">
        <f>D29*2/(0.8*94165)</f>
        <v>830.11434715658686</v>
      </c>
      <c r="H29" s="9">
        <v>40</v>
      </c>
      <c r="I29" s="14">
        <f>G29/5.39286</f>
        <v>153.92840666299273</v>
      </c>
    </row>
    <row r="30" spans="1:15" x14ac:dyDescent="0.45">
      <c r="B30" s="9" t="s">
        <v>33</v>
      </c>
      <c r="C30" s="10">
        <v>2892</v>
      </c>
      <c r="D30" s="11">
        <v>10744561</v>
      </c>
      <c r="E30" s="17"/>
      <c r="F30" s="9" t="s">
        <v>33</v>
      </c>
      <c r="G30" s="18">
        <f>D30*2/(0.8*94165)</f>
        <v>285.25888068815379</v>
      </c>
      <c r="H30" s="9">
        <v>335</v>
      </c>
      <c r="I30" s="14">
        <f>G30/5.39286</f>
        <v>52.895658461030663</v>
      </c>
    </row>
    <row r="31" spans="1:15" x14ac:dyDescent="0.45">
      <c r="B31" s="9" t="s">
        <v>34</v>
      </c>
      <c r="C31" s="10">
        <v>2892</v>
      </c>
      <c r="D31" s="11">
        <v>33686161</v>
      </c>
      <c r="E31" s="17"/>
      <c r="F31" s="9" t="s">
        <v>34</v>
      </c>
      <c r="G31" s="18">
        <f>D31*2/(0.8*94165)</f>
        <v>894.33868741039669</v>
      </c>
      <c r="H31" s="9">
        <v>351</v>
      </c>
      <c r="I31" s="14">
        <f>G31/5.39286</f>
        <v>165.83754953964996</v>
      </c>
    </row>
    <row r="32" spans="1:15" x14ac:dyDescent="0.45">
      <c r="F32" s="19"/>
    </row>
    <row r="33" spans="1:9" s="20" customFormat="1" ht="14.65" thickBot="1" x14ac:dyDescent="0.5"/>
    <row r="34" spans="1:9" ht="14.65" thickBot="1" x14ac:dyDescent="0.5">
      <c r="A34" t="s">
        <v>35</v>
      </c>
      <c r="B34" s="21" t="s">
        <v>36</v>
      </c>
      <c r="C34" s="22"/>
      <c r="D34" s="22"/>
      <c r="E34" s="23"/>
    </row>
    <row r="35" spans="1:9" x14ac:dyDescent="0.45">
      <c r="B35" t="s">
        <v>2</v>
      </c>
      <c r="C35" t="s">
        <v>3</v>
      </c>
      <c r="D35" t="s">
        <v>4</v>
      </c>
    </row>
    <row r="36" spans="1:9" x14ac:dyDescent="0.45">
      <c r="C36" t="s">
        <v>5</v>
      </c>
      <c r="D36" t="s">
        <v>6</v>
      </c>
    </row>
    <row r="37" spans="1:9" x14ac:dyDescent="0.45">
      <c r="C37" t="s">
        <v>8</v>
      </c>
      <c r="D37" t="s">
        <v>8</v>
      </c>
    </row>
    <row r="38" spans="1:9" x14ac:dyDescent="0.45">
      <c r="C38" t="s">
        <v>37</v>
      </c>
      <c r="D38" t="s">
        <v>37</v>
      </c>
      <c r="F38" s="9"/>
      <c r="G38" s="9" t="s">
        <v>11</v>
      </c>
      <c r="H38" s="9" t="s">
        <v>12</v>
      </c>
      <c r="I38" s="9" t="s">
        <v>13</v>
      </c>
    </row>
    <row r="39" spans="1:9" x14ac:dyDescent="0.45">
      <c r="B39" s="9" t="s">
        <v>38</v>
      </c>
      <c r="C39" s="10">
        <v>2963</v>
      </c>
      <c r="D39" s="10">
        <v>25548554</v>
      </c>
      <c r="E39" s="15"/>
      <c r="F39" s="9" t="s">
        <v>38</v>
      </c>
      <c r="G39" s="24">
        <f t="shared" ref="G39:G50" si="1">D39*2/89538</f>
        <v>570.67511000915817</v>
      </c>
      <c r="H39" s="10">
        <v>42</v>
      </c>
      <c r="I39" s="14">
        <f>G39/5.39286</f>
        <v>105.82049413653576</v>
      </c>
    </row>
    <row r="40" spans="1:9" x14ac:dyDescent="0.45">
      <c r="B40" s="9" t="s">
        <v>39</v>
      </c>
      <c r="C40" s="10">
        <v>2963</v>
      </c>
      <c r="D40" s="10">
        <v>14710230</v>
      </c>
      <c r="E40" s="15"/>
      <c r="F40" s="9" t="s">
        <v>39</v>
      </c>
      <c r="G40" s="24">
        <f t="shared" si="1"/>
        <v>328.58071433357907</v>
      </c>
      <c r="H40" s="10">
        <v>335</v>
      </c>
      <c r="I40" s="14">
        <f t="shared" ref="I40:I63" si="2">G40/5.39286</f>
        <v>60.928841900879881</v>
      </c>
    </row>
    <row r="41" spans="1:9" x14ac:dyDescent="0.45">
      <c r="B41" s="9" t="s">
        <v>40</v>
      </c>
      <c r="C41" s="10">
        <v>2953</v>
      </c>
      <c r="D41" s="10">
        <v>40817310</v>
      </c>
      <c r="E41" s="15"/>
      <c r="F41" s="9" t="s">
        <v>40</v>
      </c>
      <c r="G41" s="24">
        <f t="shared" si="1"/>
        <v>911.73155531729549</v>
      </c>
      <c r="H41" s="10">
        <v>34</v>
      </c>
      <c r="I41" s="14">
        <f t="shared" si="2"/>
        <v>169.06271538984797</v>
      </c>
    </row>
    <row r="42" spans="1:9" x14ac:dyDescent="0.45">
      <c r="B42" s="9" t="s">
        <v>41</v>
      </c>
      <c r="C42" s="10">
        <v>2960</v>
      </c>
      <c r="D42" s="10">
        <v>39432368</v>
      </c>
      <c r="E42" s="15"/>
      <c r="F42" s="9" t="s">
        <v>41</v>
      </c>
      <c r="G42" s="24">
        <f t="shared" si="1"/>
        <v>880.79626527284506</v>
      </c>
      <c r="H42" s="10">
        <v>351</v>
      </c>
      <c r="I42" s="14">
        <f>G42/5.39286</f>
        <v>163.32637325516424</v>
      </c>
    </row>
    <row r="43" spans="1:9" x14ac:dyDescent="0.45">
      <c r="B43" s="9" t="s">
        <v>42</v>
      </c>
      <c r="C43" s="10">
        <v>2955</v>
      </c>
      <c r="D43" s="10">
        <v>25199872</v>
      </c>
      <c r="E43" s="15"/>
      <c r="F43" s="9" t="s">
        <v>42</v>
      </c>
      <c r="G43" s="24">
        <f t="shared" si="1"/>
        <v>562.88664030914254</v>
      </c>
      <c r="H43" s="10">
        <v>42</v>
      </c>
      <c r="I43" s="14">
        <f t="shared" si="2"/>
        <v>104.37627535466201</v>
      </c>
    </row>
    <row r="44" spans="1:9" x14ac:dyDescent="0.45">
      <c r="B44" s="9" t="s">
        <v>43</v>
      </c>
      <c r="C44" s="10">
        <v>2961</v>
      </c>
      <c r="D44" s="10">
        <v>12596060</v>
      </c>
      <c r="E44" s="15"/>
      <c r="F44" s="9" t="s">
        <v>43</v>
      </c>
      <c r="G44" s="24">
        <f t="shared" si="1"/>
        <v>281.35674238870649</v>
      </c>
      <c r="H44" s="10">
        <v>335</v>
      </c>
      <c r="I44" s="14">
        <f t="shared" si="2"/>
        <v>52.17208353057682</v>
      </c>
    </row>
    <row r="45" spans="1:9" x14ac:dyDescent="0.45">
      <c r="B45" s="9" t="s">
        <v>44</v>
      </c>
      <c r="C45" s="10">
        <v>2951</v>
      </c>
      <c r="D45" s="10">
        <v>42871321</v>
      </c>
      <c r="E45" s="15"/>
      <c r="F45" s="9" t="s">
        <v>44</v>
      </c>
      <c r="G45" s="24">
        <f t="shared" si="1"/>
        <v>957.61176260358729</v>
      </c>
      <c r="H45" s="10">
        <v>34</v>
      </c>
      <c r="I45" s="14">
        <f t="shared" si="2"/>
        <v>177.57029898858627</v>
      </c>
    </row>
    <row r="46" spans="1:9" x14ac:dyDescent="0.45">
      <c r="B46" s="9" t="s">
        <v>45</v>
      </c>
      <c r="C46" s="10">
        <v>2957</v>
      </c>
      <c r="D46" s="10">
        <v>34338860</v>
      </c>
      <c r="E46" s="15"/>
      <c r="F46" s="9" t="s">
        <v>45</v>
      </c>
      <c r="G46" s="24">
        <f t="shared" si="1"/>
        <v>767.02316334963928</v>
      </c>
      <c r="H46" s="10">
        <v>351</v>
      </c>
      <c r="I46" s="14">
        <f t="shared" si="2"/>
        <v>142.22938540025874</v>
      </c>
    </row>
    <row r="47" spans="1:9" x14ac:dyDescent="0.45">
      <c r="B47" s="9" t="s">
        <v>46</v>
      </c>
      <c r="C47" s="10">
        <v>2958</v>
      </c>
      <c r="D47" s="10">
        <v>24078445</v>
      </c>
      <c r="E47" s="15"/>
      <c r="F47" s="9" t="s">
        <v>46</v>
      </c>
      <c r="G47" s="24">
        <f t="shared" si="1"/>
        <v>537.83745448859702</v>
      </c>
      <c r="H47" s="10">
        <v>39</v>
      </c>
      <c r="I47" s="14">
        <f t="shared" si="2"/>
        <v>99.731395676616316</v>
      </c>
    </row>
    <row r="48" spans="1:9" x14ac:dyDescent="0.45">
      <c r="B48" s="9" t="s">
        <v>47</v>
      </c>
      <c r="C48" s="10">
        <v>2952</v>
      </c>
      <c r="D48" s="10">
        <v>15917943</v>
      </c>
      <c r="E48" s="15"/>
      <c r="F48" s="9" t="s">
        <v>47</v>
      </c>
      <c r="G48" s="24">
        <f t="shared" si="1"/>
        <v>355.55726060443612</v>
      </c>
      <c r="H48" s="10">
        <v>335</v>
      </c>
      <c r="I48" s="14">
        <f t="shared" si="2"/>
        <v>65.931112731358894</v>
      </c>
    </row>
    <row r="49" spans="2:9" x14ac:dyDescent="0.45">
      <c r="B49" s="9" t="s">
        <v>48</v>
      </c>
      <c r="C49" s="10">
        <v>2959</v>
      </c>
      <c r="D49" s="10">
        <v>43614732</v>
      </c>
      <c r="E49" s="15"/>
      <c r="F49" s="9" t="s">
        <v>48</v>
      </c>
      <c r="G49" s="24">
        <f t="shared" si="1"/>
        <v>974.21724854251829</v>
      </c>
      <c r="H49" s="10">
        <v>41</v>
      </c>
      <c r="I49" s="14">
        <f t="shared" si="2"/>
        <v>180.64946031280587</v>
      </c>
    </row>
    <row r="50" spans="2:9" ht="14.65" thickBot="1" x14ac:dyDescent="0.5">
      <c r="B50" s="9" t="s">
        <v>49</v>
      </c>
      <c r="C50" s="10">
        <v>2959</v>
      </c>
      <c r="D50" s="10">
        <v>37592939</v>
      </c>
      <c r="E50" s="15"/>
      <c r="F50" s="9" t="s">
        <v>49</v>
      </c>
      <c r="G50" s="25">
        <f t="shared" si="1"/>
        <v>839.70915142174272</v>
      </c>
      <c r="H50" s="26">
        <v>351</v>
      </c>
      <c r="I50" s="27">
        <f t="shared" si="2"/>
        <v>155.70757472319747</v>
      </c>
    </row>
    <row r="51" spans="2:9" ht="14.65" thickBot="1" x14ac:dyDescent="0.5">
      <c r="C51" s="15"/>
      <c r="D51" s="15"/>
      <c r="E51" s="15"/>
      <c r="G51" s="45" t="s">
        <v>50</v>
      </c>
      <c r="H51" s="46"/>
      <c r="I51" s="47"/>
    </row>
    <row r="52" spans="2:9" x14ac:dyDescent="0.45">
      <c r="B52" s="9" t="s">
        <v>38</v>
      </c>
      <c r="C52" s="10">
        <v>2962</v>
      </c>
      <c r="D52" s="10">
        <v>28393049</v>
      </c>
      <c r="E52" s="15"/>
      <c r="F52" s="9" t="s">
        <v>38</v>
      </c>
      <c r="G52" s="28">
        <f>D52/89538</f>
        <v>317.10613370859301</v>
      </c>
      <c r="H52" s="29">
        <v>42</v>
      </c>
      <c r="I52" s="30">
        <f>G52/5.39286</f>
        <v>58.801106223523888</v>
      </c>
    </row>
    <row r="53" spans="2:9" x14ac:dyDescent="0.45">
      <c r="B53" s="9" t="s">
        <v>39</v>
      </c>
      <c r="C53" s="10">
        <v>2957</v>
      </c>
      <c r="D53" s="10">
        <v>10925215</v>
      </c>
      <c r="E53" s="15"/>
      <c r="F53" s="9" t="s">
        <v>39</v>
      </c>
      <c r="G53" s="24">
        <f>D53/89538</f>
        <v>122.017634970627</v>
      </c>
      <c r="H53" s="10">
        <v>335</v>
      </c>
      <c r="I53" s="31">
        <f t="shared" si="2"/>
        <v>22.625774629904541</v>
      </c>
    </row>
    <row r="54" spans="2:9" x14ac:dyDescent="0.45">
      <c r="B54" s="9" t="s">
        <v>40</v>
      </c>
      <c r="C54" s="10">
        <v>2961</v>
      </c>
      <c r="D54" s="10">
        <v>64228040</v>
      </c>
      <c r="E54" s="15"/>
      <c r="F54" s="9" t="s">
        <v>40</v>
      </c>
      <c r="G54" s="24">
        <f>D54/89538</f>
        <v>717.32716835310146</v>
      </c>
      <c r="H54" s="10">
        <v>34</v>
      </c>
      <c r="I54" s="31">
        <f t="shared" si="2"/>
        <v>133.01423889236906</v>
      </c>
    </row>
    <row r="55" spans="2:9" x14ac:dyDescent="0.45">
      <c r="B55" s="9" t="s">
        <v>41</v>
      </c>
      <c r="C55" s="10">
        <v>2959</v>
      </c>
      <c r="D55" s="10">
        <v>31929127</v>
      </c>
      <c r="E55" s="15"/>
      <c r="F55" s="9" t="s">
        <v>41</v>
      </c>
      <c r="G55" s="24">
        <f>D55/(0.6*89538)</f>
        <v>594.33102891137469</v>
      </c>
      <c r="H55" s="10">
        <v>351</v>
      </c>
      <c r="I55" s="31">
        <f t="shared" si="2"/>
        <v>110.20701982090667</v>
      </c>
    </row>
    <row r="56" spans="2:9" x14ac:dyDescent="0.45">
      <c r="B56" s="9" t="s">
        <v>42</v>
      </c>
      <c r="C56" s="10">
        <v>2960</v>
      </c>
      <c r="D56" s="10">
        <v>26925905</v>
      </c>
      <c r="E56" s="15"/>
      <c r="F56" s="9" t="s">
        <v>42</v>
      </c>
      <c r="G56" s="24">
        <f>D56/89538</f>
        <v>300.72042038017378</v>
      </c>
      <c r="H56" s="10">
        <v>42</v>
      </c>
      <c r="I56" s="31">
        <f t="shared" si="2"/>
        <v>55.762697414762073</v>
      </c>
    </row>
    <row r="57" spans="2:9" x14ac:dyDescent="0.45">
      <c r="B57" s="9" t="s">
        <v>43</v>
      </c>
      <c r="C57" s="10">
        <v>2962</v>
      </c>
      <c r="D57" s="10">
        <v>6714022</v>
      </c>
      <c r="E57" s="15"/>
      <c r="F57" s="9" t="s">
        <v>43</v>
      </c>
      <c r="G57" s="24">
        <f>D57/(0.7*89538)</f>
        <v>107.12166901203959</v>
      </c>
      <c r="H57" s="10">
        <v>335</v>
      </c>
      <c r="I57" s="31">
        <f t="shared" si="2"/>
        <v>19.863610220187358</v>
      </c>
    </row>
    <row r="58" spans="2:9" x14ac:dyDescent="0.45">
      <c r="B58" s="9" t="s">
        <v>44</v>
      </c>
      <c r="C58" s="10">
        <v>2964</v>
      </c>
      <c r="D58" s="10">
        <v>64265748</v>
      </c>
      <c r="E58" s="15"/>
      <c r="F58" s="9" t="s">
        <v>44</v>
      </c>
      <c r="G58" s="24">
        <f>D58/89538</f>
        <v>717.748307980969</v>
      </c>
      <c r="H58" s="10">
        <v>34</v>
      </c>
      <c r="I58" s="31">
        <f t="shared" si="2"/>
        <v>133.09233096742156</v>
      </c>
    </row>
    <row r="59" spans="2:9" x14ac:dyDescent="0.45">
      <c r="B59" s="9" t="s">
        <v>45</v>
      </c>
      <c r="C59" s="10">
        <v>2948</v>
      </c>
      <c r="D59" s="10">
        <v>50328243</v>
      </c>
      <c r="E59" s="15"/>
      <c r="F59" s="9" t="s">
        <v>45</v>
      </c>
      <c r="G59" s="24">
        <f>D59/89538</f>
        <v>562.08808550559536</v>
      </c>
      <c r="H59" s="10">
        <v>351</v>
      </c>
      <c r="I59" s="31">
        <f t="shared" si="2"/>
        <v>104.22819904570031</v>
      </c>
    </row>
    <row r="60" spans="2:9" x14ac:dyDescent="0.45">
      <c r="B60" s="9" t="s">
        <v>46</v>
      </c>
      <c r="C60" s="10">
        <v>2958</v>
      </c>
      <c r="D60" s="10">
        <v>26602250</v>
      </c>
      <c r="E60" s="15"/>
      <c r="F60" s="9" t="s">
        <v>46</v>
      </c>
      <c r="G60" s="24">
        <f>D60/89538</f>
        <v>297.10569813933751</v>
      </c>
      <c r="H60" s="10">
        <v>39</v>
      </c>
      <c r="I60" s="31">
        <f t="shared" si="2"/>
        <v>55.09241814905959</v>
      </c>
    </row>
    <row r="61" spans="2:9" x14ac:dyDescent="0.45">
      <c r="B61" s="9" t="s">
        <v>47</v>
      </c>
      <c r="C61" s="10">
        <v>2957</v>
      </c>
      <c r="D61" s="10">
        <v>6893017</v>
      </c>
      <c r="E61" s="15"/>
      <c r="F61" s="9" t="s">
        <v>47</v>
      </c>
      <c r="G61" s="24">
        <f>D61/(0.6*89538)</f>
        <v>128.30710610764891</v>
      </c>
      <c r="H61" s="10">
        <v>335</v>
      </c>
      <c r="I61" s="31">
        <f t="shared" si="2"/>
        <v>23.792033560605859</v>
      </c>
    </row>
    <row r="62" spans="2:9" x14ac:dyDescent="0.45">
      <c r="B62" s="9" t="s">
        <v>48</v>
      </c>
      <c r="C62" s="10">
        <v>2952</v>
      </c>
      <c r="D62" s="10">
        <v>67806468</v>
      </c>
      <c r="E62" s="15"/>
      <c r="F62" s="9" t="s">
        <v>48</v>
      </c>
      <c r="G62" s="24">
        <f>D62/89538</f>
        <v>757.29263552904911</v>
      </c>
      <c r="H62" s="10">
        <v>41</v>
      </c>
      <c r="I62" s="31">
        <f t="shared" si="2"/>
        <v>140.42505007158525</v>
      </c>
    </row>
    <row r="63" spans="2:9" x14ac:dyDescent="0.45">
      <c r="B63" s="9" t="s">
        <v>51</v>
      </c>
      <c r="C63" s="10">
        <v>2957</v>
      </c>
      <c r="D63" s="10">
        <v>56326015</v>
      </c>
      <c r="E63" s="15"/>
      <c r="F63" s="9" t="s">
        <v>51</v>
      </c>
      <c r="G63" s="24">
        <f>D63/89538</f>
        <v>629.07385690991532</v>
      </c>
      <c r="H63" s="26">
        <v>351</v>
      </c>
      <c r="I63" s="31">
        <f t="shared" si="2"/>
        <v>116.64939510944384</v>
      </c>
    </row>
    <row r="64" spans="2:9" x14ac:dyDescent="0.45">
      <c r="B64" s="32" t="s">
        <v>114</v>
      </c>
      <c r="C64" s="15"/>
      <c r="D64" s="15"/>
      <c r="E64" s="15"/>
      <c r="F64" s="33"/>
      <c r="G64" s="34"/>
      <c r="H64" s="35"/>
    </row>
    <row r="65" spans="1:9" x14ac:dyDescent="0.45">
      <c r="B65" s="9" t="s">
        <v>53</v>
      </c>
      <c r="C65" s="10">
        <v>2964</v>
      </c>
      <c r="D65" s="10">
        <v>4470298</v>
      </c>
      <c r="E65" s="15"/>
      <c r="F65" s="36"/>
      <c r="G65" s="15"/>
    </row>
    <row r="66" spans="1:9" x14ac:dyDescent="0.45">
      <c r="B66" s="9" t="s">
        <v>54</v>
      </c>
      <c r="C66" s="10">
        <v>2962</v>
      </c>
      <c r="D66" s="10">
        <v>8957047</v>
      </c>
      <c r="E66" s="15"/>
      <c r="F66" s="36"/>
      <c r="G66" s="15"/>
    </row>
    <row r="68" spans="1:9" s="20" customFormat="1" x14ac:dyDescent="0.45"/>
    <row r="69" spans="1:9" x14ac:dyDescent="0.45">
      <c r="A69" t="s">
        <v>55</v>
      </c>
    </row>
    <row r="70" spans="1:9" x14ac:dyDescent="0.45">
      <c r="B70" t="s">
        <v>2</v>
      </c>
      <c r="C70" t="s">
        <v>3</v>
      </c>
      <c r="D70" t="s">
        <v>4</v>
      </c>
    </row>
    <row r="71" spans="1:9" x14ac:dyDescent="0.45">
      <c r="C71" t="s">
        <v>5</v>
      </c>
      <c r="D71" t="s">
        <v>6</v>
      </c>
    </row>
    <row r="72" spans="1:9" x14ac:dyDescent="0.45">
      <c r="C72" t="s">
        <v>8</v>
      </c>
      <c r="D72" t="s">
        <v>8</v>
      </c>
    </row>
    <row r="73" spans="1:9" x14ac:dyDescent="0.45">
      <c r="C73" t="s">
        <v>56</v>
      </c>
      <c r="D73" t="s">
        <v>56</v>
      </c>
      <c r="F73" s="9"/>
      <c r="G73" s="9" t="s">
        <v>57</v>
      </c>
      <c r="H73" s="9" t="s">
        <v>12</v>
      </c>
      <c r="I73" s="9" t="s">
        <v>13</v>
      </c>
    </row>
    <row r="74" spans="1:9" x14ac:dyDescent="0.45">
      <c r="B74" s="9" t="s">
        <v>58</v>
      </c>
      <c r="C74" s="10">
        <v>2805</v>
      </c>
      <c r="D74" s="10">
        <v>31807847</v>
      </c>
      <c r="E74" s="15"/>
      <c r="F74" s="9" t="s">
        <v>58</v>
      </c>
      <c r="G74" s="9">
        <f t="shared" ref="G74:G79" si="3">(D74*2)/95280</f>
        <v>667.67101175482787</v>
      </c>
      <c r="H74" s="10">
        <v>94</v>
      </c>
      <c r="I74" s="14">
        <f>G74/5.39286</f>
        <v>123.80647963322392</v>
      </c>
    </row>
    <row r="75" spans="1:9" x14ac:dyDescent="0.45">
      <c r="B75" s="9" t="s">
        <v>59</v>
      </c>
      <c r="C75" s="10">
        <v>2818</v>
      </c>
      <c r="D75" s="10">
        <v>55159736</v>
      </c>
      <c r="E75" s="15"/>
      <c r="F75" s="9" t="s">
        <v>59</v>
      </c>
      <c r="G75" s="9">
        <f t="shared" si="3"/>
        <v>1157.8450041981528</v>
      </c>
      <c r="H75" s="10">
        <v>94</v>
      </c>
      <c r="I75" s="14">
        <f t="shared" ref="I75:I79" si="4">G75/5.39286</f>
        <v>214.69962212965899</v>
      </c>
    </row>
    <row r="76" spans="1:9" x14ac:dyDescent="0.45">
      <c r="B76" s="9" t="s">
        <v>60</v>
      </c>
      <c r="C76" s="10">
        <v>2814</v>
      </c>
      <c r="D76" s="10">
        <v>30010382</v>
      </c>
      <c r="E76" s="15"/>
      <c r="F76" s="9" t="s">
        <v>60</v>
      </c>
      <c r="G76" s="9">
        <f t="shared" si="3"/>
        <v>629.94084802686814</v>
      </c>
      <c r="H76" s="9">
        <v>94</v>
      </c>
      <c r="I76" s="14">
        <f t="shared" si="4"/>
        <v>116.81016158900253</v>
      </c>
    </row>
    <row r="77" spans="1:9" x14ac:dyDescent="0.45">
      <c r="B77" s="9" t="s">
        <v>61</v>
      </c>
      <c r="C77" s="10">
        <v>2801</v>
      </c>
      <c r="D77" s="10">
        <v>51694228</v>
      </c>
      <c r="E77" s="15"/>
      <c r="F77" s="9" t="s">
        <v>61</v>
      </c>
      <c r="G77" s="9">
        <f t="shared" si="3"/>
        <v>1085.1013434089</v>
      </c>
      <c r="H77" s="9">
        <v>94</v>
      </c>
      <c r="I77" s="14">
        <f>G77/5.39286</f>
        <v>201.21073853370939</v>
      </c>
    </row>
    <row r="78" spans="1:9" x14ac:dyDescent="0.45">
      <c r="B78" s="9" t="s">
        <v>62</v>
      </c>
      <c r="C78" s="10">
        <v>2803</v>
      </c>
      <c r="D78" s="10">
        <v>35698574</v>
      </c>
      <c r="E78" s="15"/>
      <c r="F78" s="9" t="s">
        <v>62</v>
      </c>
      <c r="G78" s="9">
        <f t="shared" si="3"/>
        <v>749.34034424853064</v>
      </c>
      <c r="H78" s="9">
        <v>94</v>
      </c>
      <c r="I78" s="14">
        <f t="shared" si="4"/>
        <v>138.95045379418912</v>
      </c>
    </row>
    <row r="79" spans="1:9" x14ac:dyDescent="0.45">
      <c r="B79" s="9" t="s">
        <v>63</v>
      </c>
      <c r="C79" s="10">
        <v>2804</v>
      </c>
      <c r="D79" s="10">
        <v>59197634</v>
      </c>
      <c r="E79" s="15"/>
      <c r="F79" s="9" t="s">
        <v>63</v>
      </c>
      <c r="G79" s="9">
        <f t="shared" si="3"/>
        <v>1242.6035684298909</v>
      </c>
      <c r="H79" s="9">
        <v>94</v>
      </c>
      <c r="I79" s="14">
        <f t="shared" si="4"/>
        <v>230.41643366041228</v>
      </c>
    </row>
    <row r="80" spans="1:9" x14ac:dyDescent="0.45">
      <c r="B80" s="32" t="s">
        <v>114</v>
      </c>
      <c r="C80" s="15"/>
      <c r="D80" s="15"/>
      <c r="E80" s="15"/>
    </row>
    <row r="81" spans="1:9" x14ac:dyDescent="0.45">
      <c r="B81" s="9" t="s">
        <v>64</v>
      </c>
      <c r="C81" s="10">
        <v>2809</v>
      </c>
      <c r="D81" s="10">
        <v>2686463</v>
      </c>
      <c r="E81" s="15"/>
    </row>
    <row r="82" spans="1:9" x14ac:dyDescent="0.45">
      <c r="B82" s="9" t="s">
        <v>65</v>
      </c>
      <c r="C82" s="10">
        <v>2797</v>
      </c>
      <c r="D82" s="10">
        <v>12883183</v>
      </c>
      <c r="E82" s="15"/>
    </row>
    <row r="83" spans="1:9" x14ac:dyDescent="0.45">
      <c r="B83" s="9" t="s">
        <v>66</v>
      </c>
      <c r="C83" s="10">
        <v>2800</v>
      </c>
      <c r="D83" s="10">
        <v>20327025</v>
      </c>
      <c r="E83" s="15"/>
    </row>
    <row r="84" spans="1:9" x14ac:dyDescent="0.45">
      <c r="B84" s="9" t="s">
        <v>67</v>
      </c>
      <c r="C84" s="10">
        <v>2802</v>
      </c>
      <c r="D84" s="10">
        <v>36897180</v>
      </c>
      <c r="E84" s="15"/>
    </row>
    <row r="86" spans="1:9" s="20" customFormat="1" ht="14.65" thickBot="1" x14ac:dyDescent="0.5"/>
    <row r="87" spans="1:9" ht="14.65" thickBot="1" x14ac:dyDescent="0.5">
      <c r="A87" t="s">
        <v>68</v>
      </c>
      <c r="B87" s="21" t="s">
        <v>36</v>
      </c>
      <c r="C87" s="22"/>
      <c r="D87" s="22"/>
      <c r="E87" s="23"/>
    </row>
    <row r="88" spans="1:9" x14ac:dyDescent="0.45">
      <c r="B88" t="s">
        <v>2</v>
      </c>
      <c r="C88" t="s">
        <v>3</v>
      </c>
      <c r="D88" t="s">
        <v>4</v>
      </c>
    </row>
    <row r="89" spans="1:9" x14ac:dyDescent="0.45">
      <c r="C89" t="s">
        <v>5</v>
      </c>
      <c r="D89" t="s">
        <v>6</v>
      </c>
    </row>
    <row r="90" spans="1:9" x14ac:dyDescent="0.45">
      <c r="C90" t="s">
        <v>8</v>
      </c>
      <c r="D90" t="s">
        <v>8</v>
      </c>
    </row>
    <row r="91" spans="1:9" x14ac:dyDescent="0.45">
      <c r="C91" t="s">
        <v>69</v>
      </c>
      <c r="D91" t="s">
        <v>69</v>
      </c>
      <c r="F91" s="9"/>
      <c r="G91" s="9" t="s">
        <v>11</v>
      </c>
      <c r="H91" s="9" t="s">
        <v>12</v>
      </c>
      <c r="I91" s="9" t="s">
        <v>13</v>
      </c>
    </row>
    <row r="92" spans="1:9" x14ac:dyDescent="0.45">
      <c r="B92" s="9" t="s">
        <v>70</v>
      </c>
      <c r="C92" s="10">
        <v>2792</v>
      </c>
      <c r="D92" s="10">
        <v>21845582</v>
      </c>
      <c r="E92" s="15"/>
      <c r="F92" s="9" t="s">
        <v>70</v>
      </c>
      <c r="G92" s="37">
        <f>D92*2/97064</f>
        <v>450.12737987307344</v>
      </c>
      <c r="H92" s="9">
        <v>252</v>
      </c>
      <c r="I92" s="14">
        <f>G92/5.39286</f>
        <v>83.467284497107926</v>
      </c>
    </row>
    <row r="93" spans="1:9" x14ac:dyDescent="0.45">
      <c r="B93" s="9" t="s">
        <v>71</v>
      </c>
      <c r="C93" s="10">
        <v>2899</v>
      </c>
      <c r="D93" s="10">
        <v>47178486</v>
      </c>
      <c r="E93" s="15"/>
      <c r="F93" s="9" t="s">
        <v>71</v>
      </c>
      <c r="G93" s="37">
        <f t="shared" ref="G93:G102" si="5">D93*2/97064</f>
        <v>972.11089590373365</v>
      </c>
      <c r="H93" s="9">
        <v>256</v>
      </c>
      <c r="I93" s="14">
        <f t="shared" ref="I93:I114" si="6">G93/5.39286</f>
        <v>180.25887857347189</v>
      </c>
    </row>
    <row r="94" spans="1:9" x14ac:dyDescent="0.45">
      <c r="B94" s="9" t="s">
        <v>72</v>
      </c>
      <c r="C94" s="10">
        <v>2886</v>
      </c>
      <c r="D94" s="10">
        <v>40462407</v>
      </c>
      <c r="E94" s="15"/>
      <c r="F94" s="9" t="s">
        <v>72</v>
      </c>
      <c r="G94" s="37">
        <f t="shared" si="5"/>
        <v>833.72634550399732</v>
      </c>
      <c r="H94" s="9">
        <v>18</v>
      </c>
      <c r="I94" s="14">
        <f t="shared" si="6"/>
        <v>154.59818083614212</v>
      </c>
    </row>
    <row r="95" spans="1:9" x14ac:dyDescent="0.45">
      <c r="B95" s="9" t="s">
        <v>73</v>
      </c>
      <c r="C95" s="10">
        <v>2882</v>
      </c>
      <c r="D95" s="10">
        <v>22449918</v>
      </c>
      <c r="E95" s="15"/>
      <c r="F95" s="9" t="s">
        <v>73</v>
      </c>
      <c r="G95" s="37">
        <f t="shared" si="5"/>
        <v>462.57969999175799</v>
      </c>
      <c r="H95" s="9">
        <v>252</v>
      </c>
      <c r="I95" s="14">
        <f t="shared" si="6"/>
        <v>85.776322765982798</v>
      </c>
    </row>
    <row r="96" spans="1:9" x14ac:dyDescent="0.45">
      <c r="B96" s="9" t="s">
        <v>74</v>
      </c>
      <c r="C96" s="10">
        <v>2892</v>
      </c>
      <c r="D96" s="10">
        <v>29224880</v>
      </c>
      <c r="E96" s="15"/>
      <c r="F96" s="9" t="s">
        <v>74</v>
      </c>
      <c r="G96" s="37">
        <f t="shared" si="5"/>
        <v>602.17753234978989</v>
      </c>
      <c r="H96" s="9">
        <v>18</v>
      </c>
      <c r="I96" s="14">
        <f t="shared" si="6"/>
        <v>111.66199982009358</v>
      </c>
    </row>
    <row r="97" spans="2:9" x14ac:dyDescent="0.45">
      <c r="B97" s="9" t="s">
        <v>75</v>
      </c>
      <c r="C97" s="10">
        <v>2871</v>
      </c>
      <c r="D97" s="10">
        <v>48251084</v>
      </c>
      <c r="E97" s="15"/>
      <c r="F97" s="9" t="s">
        <v>75</v>
      </c>
      <c r="G97" s="37">
        <f t="shared" si="5"/>
        <v>994.21173658616999</v>
      </c>
      <c r="H97" s="9">
        <v>256</v>
      </c>
      <c r="I97" s="14">
        <f t="shared" si="6"/>
        <v>184.35704553542462</v>
      </c>
    </row>
    <row r="98" spans="2:9" x14ac:dyDescent="0.45">
      <c r="B98" s="9" t="s">
        <v>76</v>
      </c>
      <c r="C98" s="10">
        <v>2891</v>
      </c>
      <c r="D98" s="10">
        <v>37818907</v>
      </c>
      <c r="E98" s="15"/>
      <c r="F98" s="9" t="s">
        <v>76</v>
      </c>
      <c r="G98" s="37">
        <f t="shared" si="5"/>
        <v>779.25712931673945</v>
      </c>
      <c r="H98" s="9">
        <v>18</v>
      </c>
      <c r="I98" s="14">
        <f t="shared" si="6"/>
        <v>144.49793417903291</v>
      </c>
    </row>
    <row r="99" spans="2:9" x14ac:dyDescent="0.45">
      <c r="B99" s="9" t="s">
        <v>77</v>
      </c>
      <c r="C99" s="10">
        <v>2886</v>
      </c>
      <c r="D99" s="10">
        <v>20645378</v>
      </c>
      <c r="E99" s="15"/>
      <c r="F99" s="9" t="s">
        <v>77</v>
      </c>
      <c r="G99" s="37">
        <f t="shared" si="5"/>
        <v>425.39722245116621</v>
      </c>
      <c r="H99" s="9">
        <v>252</v>
      </c>
      <c r="I99" s="14">
        <f t="shared" si="6"/>
        <v>78.881562371573935</v>
      </c>
    </row>
    <row r="100" spans="2:9" x14ac:dyDescent="0.45">
      <c r="B100" s="9" t="s">
        <v>78</v>
      </c>
      <c r="C100" s="10">
        <v>2887</v>
      </c>
      <c r="D100" s="10">
        <v>28817721</v>
      </c>
      <c r="E100" s="15"/>
      <c r="F100" s="9" t="s">
        <v>78</v>
      </c>
      <c r="G100" s="37">
        <f t="shared" si="5"/>
        <v>593.78803675925167</v>
      </c>
      <c r="H100" s="9">
        <v>18</v>
      </c>
      <c r="I100" s="14">
        <f t="shared" si="6"/>
        <v>110.10633258776451</v>
      </c>
    </row>
    <row r="101" spans="2:9" x14ac:dyDescent="0.45">
      <c r="B101" s="9" t="s">
        <v>79</v>
      </c>
      <c r="C101" s="10">
        <v>2896</v>
      </c>
      <c r="D101" s="10">
        <v>44014042</v>
      </c>
      <c r="E101" s="15"/>
      <c r="F101" s="9" t="s">
        <v>79</v>
      </c>
      <c r="G101" s="37">
        <f t="shared" si="5"/>
        <v>906.90764856177373</v>
      </c>
      <c r="H101" s="9">
        <v>256</v>
      </c>
      <c r="I101" s="14">
        <f t="shared" si="6"/>
        <v>168.16821659783005</v>
      </c>
    </row>
    <row r="102" spans="2:9" ht="14.65" thickBot="1" x14ac:dyDescent="0.5">
      <c r="B102" s="9" t="s">
        <v>80</v>
      </c>
      <c r="C102" s="10">
        <v>2886</v>
      </c>
      <c r="D102" s="10">
        <v>40500278</v>
      </c>
      <c r="E102" s="15"/>
      <c r="F102" s="9" t="s">
        <v>80</v>
      </c>
      <c r="G102" s="38">
        <f t="shared" si="5"/>
        <v>834.50667600758266</v>
      </c>
      <c r="H102" s="39">
        <v>18</v>
      </c>
      <c r="I102" s="27">
        <f t="shared" si="6"/>
        <v>154.74287780650391</v>
      </c>
    </row>
    <row r="103" spans="2:9" ht="14.65" thickBot="1" x14ac:dyDescent="0.5">
      <c r="C103" s="15"/>
      <c r="D103" s="15"/>
      <c r="E103" s="15"/>
      <c r="G103" s="48" t="s">
        <v>50</v>
      </c>
      <c r="H103" s="49"/>
      <c r="I103" s="50"/>
    </row>
    <row r="104" spans="2:9" x14ac:dyDescent="0.45">
      <c r="B104" s="9" t="s">
        <v>70</v>
      </c>
      <c r="C104" s="10">
        <v>2893</v>
      </c>
      <c r="D104" s="10">
        <v>15371329</v>
      </c>
      <c r="E104" s="15"/>
      <c r="F104" s="9" t="s">
        <v>70</v>
      </c>
      <c r="G104" s="40">
        <f>D104/97064</f>
        <v>158.3628224676502</v>
      </c>
      <c r="H104" s="41">
        <v>252</v>
      </c>
      <c r="I104" s="42">
        <f>G104/5.39286</f>
        <v>29.365276025643205</v>
      </c>
    </row>
    <row r="105" spans="2:9" x14ac:dyDescent="0.45">
      <c r="B105" s="9" t="s">
        <v>71</v>
      </c>
      <c r="C105" s="10">
        <v>2887</v>
      </c>
      <c r="D105" s="10">
        <v>64072814</v>
      </c>
      <c r="E105" s="15"/>
      <c r="F105" s="9" t="s">
        <v>71</v>
      </c>
      <c r="G105" s="37">
        <f t="shared" ref="G105:G114" si="7">D105/97064</f>
        <v>660.10893843237454</v>
      </c>
      <c r="H105" s="9">
        <v>256</v>
      </c>
      <c r="I105" s="43">
        <f t="shared" si="6"/>
        <v>122.40424161435205</v>
      </c>
    </row>
    <row r="106" spans="2:9" x14ac:dyDescent="0.45">
      <c r="B106" s="9" t="s">
        <v>72</v>
      </c>
      <c r="C106" s="10">
        <v>2887</v>
      </c>
      <c r="D106" s="10">
        <v>59193785</v>
      </c>
      <c r="E106" s="15"/>
      <c r="F106" s="9" t="s">
        <v>72</v>
      </c>
      <c r="G106" s="37">
        <f t="shared" si="7"/>
        <v>609.84283565482565</v>
      </c>
      <c r="H106" s="9">
        <v>18</v>
      </c>
      <c r="I106" s="43">
        <f t="shared" si="6"/>
        <v>113.08337981234924</v>
      </c>
    </row>
    <row r="107" spans="2:9" x14ac:dyDescent="0.45">
      <c r="B107" s="9" t="s">
        <v>73</v>
      </c>
      <c r="C107" s="10">
        <v>2887</v>
      </c>
      <c r="D107" s="10">
        <v>18131139</v>
      </c>
      <c r="E107" s="15"/>
      <c r="F107" s="9" t="s">
        <v>73</v>
      </c>
      <c r="G107" s="37">
        <f t="shared" si="7"/>
        <v>186.79571210747548</v>
      </c>
      <c r="H107" s="9">
        <v>252</v>
      </c>
      <c r="I107" s="43">
        <f t="shared" si="6"/>
        <v>34.637597139083063</v>
      </c>
    </row>
    <row r="108" spans="2:9" x14ac:dyDescent="0.45">
      <c r="B108" s="9" t="s">
        <v>74</v>
      </c>
      <c r="C108" s="10">
        <v>2891</v>
      </c>
      <c r="D108" s="10">
        <v>36894748</v>
      </c>
      <c r="E108" s="15"/>
      <c r="F108" s="9" t="s">
        <v>74</v>
      </c>
      <c r="G108" s="37">
        <f t="shared" si="7"/>
        <v>380.10743427017223</v>
      </c>
      <c r="H108" s="9">
        <v>18</v>
      </c>
      <c r="I108" s="43">
        <f t="shared" si="6"/>
        <v>70.483460403231732</v>
      </c>
    </row>
    <row r="109" spans="2:9" x14ac:dyDescent="0.45">
      <c r="B109" s="9" t="s">
        <v>75</v>
      </c>
      <c r="C109" s="10">
        <v>2897</v>
      </c>
      <c r="D109" s="10">
        <v>70346359</v>
      </c>
      <c r="E109" s="15"/>
      <c r="F109" s="9" t="s">
        <v>75</v>
      </c>
      <c r="G109" s="37">
        <f t="shared" si="7"/>
        <v>724.74201557735103</v>
      </c>
      <c r="H109" s="9">
        <v>256</v>
      </c>
      <c r="I109" s="43">
        <f t="shared" si="6"/>
        <v>134.38917672206418</v>
      </c>
    </row>
    <row r="110" spans="2:9" x14ac:dyDescent="0.45">
      <c r="B110" s="9" t="s">
        <v>76</v>
      </c>
      <c r="C110" s="10">
        <v>2885</v>
      </c>
      <c r="D110" s="10">
        <v>56924920</v>
      </c>
      <c r="E110" s="15"/>
      <c r="F110" s="9" t="s">
        <v>76</v>
      </c>
      <c r="G110" s="37">
        <f t="shared" si="7"/>
        <v>586.46789746971069</v>
      </c>
      <c r="H110" s="9">
        <v>18</v>
      </c>
      <c r="I110" s="43">
        <f t="shared" si="6"/>
        <v>108.74895648500252</v>
      </c>
    </row>
    <row r="111" spans="2:9" x14ac:dyDescent="0.45">
      <c r="B111" s="9" t="s">
        <v>77</v>
      </c>
      <c r="C111" s="10">
        <v>2890</v>
      </c>
      <c r="D111" s="10">
        <v>10494973</v>
      </c>
      <c r="E111" s="15"/>
      <c r="F111" s="9" t="s">
        <v>77</v>
      </c>
      <c r="G111" s="37">
        <f t="shared" si="7"/>
        <v>108.1242582213797</v>
      </c>
      <c r="H111" s="9">
        <v>252</v>
      </c>
      <c r="I111" s="43">
        <f t="shared" si="6"/>
        <v>20.04952070355613</v>
      </c>
    </row>
    <row r="112" spans="2:9" x14ac:dyDescent="0.45">
      <c r="B112" s="9" t="s">
        <v>78</v>
      </c>
      <c r="C112" s="10">
        <v>2884</v>
      </c>
      <c r="D112" s="10">
        <v>41836812</v>
      </c>
      <c r="E112" s="15"/>
      <c r="F112" s="9" t="s">
        <v>78</v>
      </c>
      <c r="G112" s="37">
        <f t="shared" si="7"/>
        <v>431.02295392730571</v>
      </c>
      <c r="H112" s="9">
        <v>18</v>
      </c>
      <c r="I112" s="43">
        <f t="shared" si="6"/>
        <v>79.92474381447056</v>
      </c>
    </row>
    <row r="113" spans="1:9" x14ac:dyDescent="0.45">
      <c r="B113" s="9" t="s">
        <v>79</v>
      </c>
      <c r="C113" s="10">
        <v>2884</v>
      </c>
      <c r="D113" s="10">
        <v>63040405</v>
      </c>
      <c r="E113" s="15"/>
      <c r="F113" s="9" t="s">
        <v>79</v>
      </c>
      <c r="G113" s="37">
        <f t="shared" si="7"/>
        <v>649.47256449353006</v>
      </c>
      <c r="H113" s="9">
        <v>256</v>
      </c>
      <c r="I113" s="43">
        <f t="shared" si="6"/>
        <v>120.43193490903344</v>
      </c>
    </row>
    <row r="114" spans="1:9" x14ac:dyDescent="0.45">
      <c r="B114" s="9" t="s">
        <v>80</v>
      </c>
      <c r="C114" s="10">
        <v>2883</v>
      </c>
      <c r="D114" s="10">
        <v>62191503</v>
      </c>
      <c r="E114" s="15"/>
      <c r="F114" s="9" t="s">
        <v>80</v>
      </c>
      <c r="G114" s="37">
        <f t="shared" si="7"/>
        <v>640.72676790571165</v>
      </c>
      <c r="H114" s="9">
        <v>18</v>
      </c>
      <c r="I114" s="43">
        <f t="shared" si="6"/>
        <v>118.8101986526095</v>
      </c>
    </row>
    <row r="115" spans="1:9" x14ac:dyDescent="0.45">
      <c r="B115" s="32" t="s">
        <v>52</v>
      </c>
      <c r="C115" s="15"/>
      <c r="D115" s="15"/>
      <c r="E115" s="15"/>
    </row>
    <row r="116" spans="1:9" x14ac:dyDescent="0.45">
      <c r="B116" s="9" t="s">
        <v>81</v>
      </c>
      <c r="C116" s="10">
        <v>2888</v>
      </c>
      <c r="D116" s="10">
        <v>28816565</v>
      </c>
      <c r="E116" s="15"/>
    </row>
    <row r="117" spans="1:9" x14ac:dyDescent="0.45">
      <c r="B117" s="9" t="s">
        <v>82</v>
      </c>
      <c r="C117" s="10">
        <v>2891</v>
      </c>
      <c r="D117" s="10">
        <v>50300303</v>
      </c>
      <c r="E117" s="15"/>
    </row>
    <row r="118" spans="1:9" x14ac:dyDescent="0.45">
      <c r="B118" s="9" t="s">
        <v>83</v>
      </c>
      <c r="C118" s="10">
        <v>2888</v>
      </c>
      <c r="D118" s="10">
        <v>94388478</v>
      </c>
      <c r="E118" s="15"/>
    </row>
    <row r="119" spans="1:9" x14ac:dyDescent="0.45">
      <c r="B119" s="9" t="s">
        <v>84</v>
      </c>
      <c r="C119" s="10">
        <v>2887</v>
      </c>
      <c r="D119" s="10">
        <v>194455102</v>
      </c>
      <c r="E119" s="15"/>
    </row>
    <row r="121" spans="1:9" s="20" customFormat="1" x14ac:dyDescent="0.45"/>
    <row r="122" spans="1:9" x14ac:dyDescent="0.45">
      <c r="A122" t="s">
        <v>115</v>
      </c>
    </row>
    <row r="123" spans="1:9" x14ac:dyDescent="0.45">
      <c r="B123" t="s">
        <v>2</v>
      </c>
      <c r="C123" t="s">
        <v>3</v>
      </c>
      <c r="D123" t="s">
        <v>4</v>
      </c>
    </row>
    <row r="124" spans="1:9" x14ac:dyDescent="0.45">
      <c r="C124" t="s">
        <v>5</v>
      </c>
      <c r="D124" t="s">
        <v>6</v>
      </c>
    </row>
    <row r="125" spans="1:9" x14ac:dyDescent="0.45">
      <c r="C125" t="s">
        <v>8</v>
      </c>
      <c r="D125" t="s">
        <v>8</v>
      </c>
    </row>
    <row r="126" spans="1:9" x14ac:dyDescent="0.45">
      <c r="C126" t="s">
        <v>56</v>
      </c>
      <c r="D126" t="s">
        <v>56</v>
      </c>
      <c r="F126" s="9"/>
      <c r="G126" s="9" t="s">
        <v>11</v>
      </c>
      <c r="H126" s="9" t="s">
        <v>12</v>
      </c>
      <c r="I126" s="9" t="s">
        <v>13</v>
      </c>
    </row>
    <row r="127" spans="1:9" x14ac:dyDescent="0.45">
      <c r="B127" s="9" t="s">
        <v>85</v>
      </c>
      <c r="C127" s="10">
        <v>2776</v>
      </c>
      <c r="D127" s="10">
        <v>31266847</v>
      </c>
      <c r="F127" s="9" t="s">
        <v>85</v>
      </c>
      <c r="G127" s="9">
        <f t="shared" ref="G127:G153" si="8">D127*2/107774</f>
        <v>580.22986991296602</v>
      </c>
      <c r="H127" s="9">
        <v>39</v>
      </c>
      <c r="I127" s="14">
        <f>G127/5.39286</f>
        <v>107.59223675618615</v>
      </c>
    </row>
    <row r="128" spans="1:9" x14ac:dyDescent="0.45">
      <c r="B128" s="9" t="s">
        <v>86</v>
      </c>
      <c r="C128" s="10">
        <v>2779</v>
      </c>
      <c r="D128" s="10">
        <v>20988928</v>
      </c>
      <c r="F128" s="9" t="s">
        <v>86</v>
      </c>
      <c r="G128" s="9">
        <f t="shared" si="8"/>
        <v>389.49891439493757</v>
      </c>
      <c r="H128" s="9">
        <v>176</v>
      </c>
      <c r="I128" s="14">
        <f t="shared" ref="I128:I153" si="9">G128/5.39286</f>
        <v>72.224925993802472</v>
      </c>
    </row>
    <row r="129" spans="2:9" x14ac:dyDescent="0.45">
      <c r="B129" s="9" t="s">
        <v>87</v>
      </c>
      <c r="C129" s="10">
        <v>2769</v>
      </c>
      <c r="D129" s="10">
        <v>45868859</v>
      </c>
      <c r="F129" s="9" t="s">
        <v>87</v>
      </c>
      <c r="G129" s="9">
        <f t="shared" si="8"/>
        <v>851.20453912817561</v>
      </c>
      <c r="H129" s="9">
        <v>41</v>
      </c>
      <c r="I129" s="14">
        <f t="shared" si="9"/>
        <v>157.83916866526772</v>
      </c>
    </row>
    <row r="130" spans="2:9" x14ac:dyDescent="0.45">
      <c r="B130" s="9" t="s">
        <v>88</v>
      </c>
      <c r="C130" s="10">
        <v>2774</v>
      </c>
      <c r="D130" s="10">
        <v>41675208</v>
      </c>
      <c r="F130" s="9" t="s">
        <v>88</v>
      </c>
      <c r="G130" s="9">
        <f t="shared" si="8"/>
        <v>773.38148347467848</v>
      </c>
      <c r="H130" s="9">
        <v>162</v>
      </c>
      <c r="I130" s="14">
        <f t="shared" si="9"/>
        <v>143.40841102396104</v>
      </c>
    </row>
    <row r="131" spans="2:9" x14ac:dyDescent="0.45">
      <c r="B131" s="9" t="s">
        <v>89</v>
      </c>
      <c r="C131" s="10">
        <v>2776</v>
      </c>
      <c r="D131" s="10">
        <v>20791742</v>
      </c>
      <c r="F131" s="9" t="s">
        <v>89</v>
      </c>
      <c r="G131" s="9">
        <f t="shared" si="8"/>
        <v>385.83966448308496</v>
      </c>
      <c r="H131" s="9">
        <v>59</v>
      </c>
      <c r="I131" s="14">
        <f t="shared" si="9"/>
        <v>71.546389945795923</v>
      </c>
    </row>
    <row r="132" spans="2:9" x14ac:dyDescent="0.45">
      <c r="B132" s="9" t="s">
        <v>90</v>
      </c>
      <c r="C132" s="10">
        <v>2772</v>
      </c>
      <c r="D132" s="10">
        <v>21173010</v>
      </c>
      <c r="F132" s="9" t="s">
        <v>90</v>
      </c>
      <c r="G132" s="9">
        <f t="shared" si="8"/>
        <v>392.91498877280236</v>
      </c>
      <c r="H132" s="9">
        <v>252</v>
      </c>
      <c r="I132" s="14">
        <f t="shared" si="9"/>
        <v>72.858369913701154</v>
      </c>
    </row>
    <row r="133" spans="2:9" x14ac:dyDescent="0.45">
      <c r="B133" s="9" t="s">
        <v>91</v>
      </c>
      <c r="C133" s="10">
        <v>2779</v>
      </c>
      <c r="D133" s="10">
        <v>52477534</v>
      </c>
      <c r="F133" s="9" t="s">
        <v>91</v>
      </c>
      <c r="G133" s="9">
        <f t="shared" si="8"/>
        <v>973.84404401803772</v>
      </c>
      <c r="H133" s="9">
        <v>60</v>
      </c>
      <c r="I133" s="14">
        <f t="shared" si="9"/>
        <v>180.58025686148682</v>
      </c>
    </row>
    <row r="134" spans="2:9" x14ac:dyDescent="0.45">
      <c r="B134" s="9" t="s">
        <v>92</v>
      </c>
      <c r="C134" s="10">
        <v>2773</v>
      </c>
      <c r="D134" s="10">
        <v>55705418</v>
      </c>
      <c r="F134" s="9" t="s">
        <v>92</v>
      </c>
      <c r="G134" s="9">
        <f t="shared" si="8"/>
        <v>1033.7450219904615</v>
      </c>
      <c r="H134" s="9">
        <v>256</v>
      </c>
      <c r="I134" s="14">
        <f t="shared" si="9"/>
        <v>191.68771709083151</v>
      </c>
    </row>
    <row r="135" spans="2:9" x14ac:dyDescent="0.45">
      <c r="B135" s="9" t="s">
        <v>93</v>
      </c>
      <c r="C135" s="10">
        <v>2772</v>
      </c>
      <c r="D135" s="10">
        <v>21078090</v>
      </c>
      <c r="F135" s="9" t="s">
        <v>93</v>
      </c>
      <c r="G135" s="9">
        <f t="shared" si="8"/>
        <v>391.15352496891643</v>
      </c>
      <c r="H135" s="9">
        <v>269</v>
      </c>
      <c r="I135" s="14">
        <f t="shared" si="9"/>
        <v>72.531741037022371</v>
      </c>
    </row>
    <row r="136" spans="2:9" x14ac:dyDescent="0.45">
      <c r="B136" s="9" t="s">
        <v>94</v>
      </c>
      <c r="C136" s="10">
        <v>2772</v>
      </c>
      <c r="D136" s="10">
        <v>55835121</v>
      </c>
      <c r="F136" s="9" t="s">
        <v>94</v>
      </c>
      <c r="G136" s="9">
        <f t="shared" si="8"/>
        <v>1036.151966151391</v>
      </c>
      <c r="H136" s="9">
        <v>142</v>
      </c>
      <c r="I136" s="14">
        <f t="shared" si="9"/>
        <v>192.13403762593336</v>
      </c>
    </row>
    <row r="137" spans="2:9" x14ac:dyDescent="0.45">
      <c r="B137" s="9" t="s">
        <v>95</v>
      </c>
      <c r="C137" s="10">
        <v>2781</v>
      </c>
      <c r="D137" s="10">
        <v>43311714</v>
      </c>
      <c r="F137" s="9" t="s">
        <v>95</v>
      </c>
      <c r="G137" s="9">
        <f t="shared" si="8"/>
        <v>803.7507005400189</v>
      </c>
      <c r="H137" s="9">
        <v>327</v>
      </c>
      <c r="I137" s="14">
        <f t="shared" si="9"/>
        <v>149.03978603932217</v>
      </c>
    </row>
    <row r="138" spans="2:9" x14ac:dyDescent="0.45">
      <c r="B138" s="9" t="s">
        <v>96</v>
      </c>
      <c r="C138" s="10">
        <v>2782</v>
      </c>
      <c r="D138" s="10">
        <v>31850209</v>
      </c>
      <c r="F138" s="9" t="s">
        <v>96</v>
      </c>
      <c r="G138" s="9">
        <f t="shared" si="8"/>
        <v>591.05552359567241</v>
      </c>
      <c r="H138" s="9">
        <v>39</v>
      </c>
      <c r="I138" s="14">
        <f t="shared" si="9"/>
        <v>109.59964167355956</v>
      </c>
    </row>
    <row r="139" spans="2:9" x14ac:dyDescent="0.45">
      <c r="B139" s="9" t="s">
        <v>97</v>
      </c>
      <c r="C139" s="10">
        <v>2772</v>
      </c>
      <c r="D139" s="10">
        <v>21164193</v>
      </c>
      <c r="F139" s="9" t="s">
        <v>97</v>
      </c>
      <c r="G139" s="9">
        <f t="shared" si="8"/>
        <v>392.75136860467273</v>
      </c>
      <c r="H139" s="9">
        <v>176</v>
      </c>
      <c r="I139" s="14">
        <f t="shared" si="9"/>
        <v>72.828029766148717</v>
      </c>
    </row>
    <row r="140" spans="2:9" x14ac:dyDescent="0.45">
      <c r="B140" s="9" t="s">
        <v>98</v>
      </c>
      <c r="C140" s="10">
        <v>2777</v>
      </c>
      <c r="D140" s="10">
        <v>48434468</v>
      </c>
      <c r="F140" s="9" t="s">
        <v>98</v>
      </c>
      <c r="G140" s="9">
        <f t="shared" si="8"/>
        <v>898.81544713938422</v>
      </c>
      <c r="H140" s="9">
        <v>41</v>
      </c>
      <c r="I140" s="14">
        <f t="shared" si="9"/>
        <v>166.66767673171273</v>
      </c>
    </row>
    <row r="141" spans="2:9" x14ac:dyDescent="0.45">
      <c r="B141" s="9" t="s">
        <v>99</v>
      </c>
      <c r="C141" s="10">
        <v>2777</v>
      </c>
      <c r="D141" s="10">
        <v>45981919</v>
      </c>
      <c r="F141" s="9" t="s">
        <v>99</v>
      </c>
      <c r="G141" s="9">
        <f t="shared" si="8"/>
        <v>853.30263328817716</v>
      </c>
      <c r="H141" s="9">
        <v>162</v>
      </c>
      <c r="I141" s="14">
        <f t="shared" si="9"/>
        <v>158.22821903186383</v>
      </c>
    </row>
    <row r="142" spans="2:9" x14ac:dyDescent="0.45">
      <c r="B142" s="9" t="s">
        <v>100</v>
      </c>
      <c r="C142" s="10">
        <v>2776</v>
      </c>
      <c r="D142" s="10">
        <v>20047462</v>
      </c>
      <c r="F142" s="9" t="s">
        <v>100</v>
      </c>
      <c r="G142" s="9">
        <f t="shared" si="8"/>
        <v>372.0277989125392</v>
      </c>
      <c r="H142" s="9">
        <v>59</v>
      </c>
      <c r="I142" s="14">
        <f t="shared" si="9"/>
        <v>68.985250667093013</v>
      </c>
    </row>
    <row r="143" spans="2:9" x14ac:dyDescent="0.45">
      <c r="B143" s="9" t="s">
        <v>101</v>
      </c>
      <c r="C143" s="10">
        <v>2781</v>
      </c>
      <c r="D143" s="10">
        <v>18074657</v>
      </c>
      <c r="F143" s="9" t="s">
        <v>101</v>
      </c>
      <c r="G143" s="9">
        <f t="shared" si="8"/>
        <v>335.41776309685082</v>
      </c>
      <c r="H143" s="9">
        <v>252</v>
      </c>
      <c r="I143" s="14">
        <f t="shared" si="9"/>
        <v>62.196638350865932</v>
      </c>
    </row>
    <row r="144" spans="2:9" x14ac:dyDescent="0.45">
      <c r="B144" s="9" t="s">
        <v>102</v>
      </c>
      <c r="C144" s="10">
        <v>2782</v>
      </c>
      <c r="D144" s="10">
        <v>41361103</v>
      </c>
      <c r="F144" s="9" t="s">
        <v>102</v>
      </c>
      <c r="G144" s="9">
        <f t="shared" si="8"/>
        <v>767.55252658340601</v>
      </c>
      <c r="H144" s="9">
        <v>60</v>
      </c>
      <c r="I144" s="14">
        <f t="shared" si="9"/>
        <v>142.32754541809098</v>
      </c>
    </row>
    <row r="145" spans="2:9" x14ac:dyDescent="0.45">
      <c r="B145" s="9" t="s">
        <v>103</v>
      </c>
      <c r="C145" s="10">
        <v>2769</v>
      </c>
      <c r="D145" s="10">
        <v>53143595</v>
      </c>
      <c r="F145" s="9" t="s">
        <v>103</v>
      </c>
      <c r="G145" s="9">
        <f t="shared" si="8"/>
        <v>986.20437211201215</v>
      </c>
      <c r="H145" s="9">
        <v>256</v>
      </c>
      <c r="I145" s="14">
        <f t="shared" si="9"/>
        <v>182.8722370156118</v>
      </c>
    </row>
    <row r="146" spans="2:9" x14ac:dyDescent="0.45">
      <c r="B146" s="9" t="s">
        <v>104</v>
      </c>
      <c r="C146" s="10">
        <v>2776</v>
      </c>
      <c r="D146" s="10">
        <v>24587727</v>
      </c>
      <c r="F146" s="9" t="s">
        <v>104</v>
      </c>
      <c r="G146" s="9">
        <f t="shared" si="8"/>
        <v>456.28309239705311</v>
      </c>
      <c r="H146" s="9">
        <v>136</v>
      </c>
      <c r="I146" s="14">
        <f t="shared" si="9"/>
        <v>84.608740519326133</v>
      </c>
    </row>
    <row r="147" spans="2:9" x14ac:dyDescent="0.45">
      <c r="B147" s="9" t="s">
        <v>105</v>
      </c>
      <c r="C147" s="10">
        <v>2781</v>
      </c>
      <c r="D147" s="10">
        <v>26416085</v>
      </c>
      <c r="F147" s="9" t="s">
        <v>105</v>
      </c>
      <c r="G147" s="9">
        <f t="shared" si="8"/>
        <v>490.21257446137287</v>
      </c>
      <c r="H147" s="9">
        <v>269</v>
      </c>
      <c r="I147" s="14">
        <f t="shared" si="9"/>
        <v>90.900296774137075</v>
      </c>
    </row>
    <row r="148" spans="2:9" x14ac:dyDescent="0.45">
      <c r="B148" s="9" t="s">
        <v>106</v>
      </c>
      <c r="C148" s="10">
        <v>2773</v>
      </c>
      <c r="D148" s="10">
        <v>54643845</v>
      </c>
      <c r="F148" s="9" t="s">
        <v>106</v>
      </c>
      <c r="G148" s="9">
        <f t="shared" si="8"/>
        <v>1014.0450386920778</v>
      </c>
      <c r="H148" s="9">
        <v>142</v>
      </c>
      <c r="I148" s="14">
        <f t="shared" si="9"/>
        <v>188.03474199072068</v>
      </c>
    </row>
    <row r="149" spans="2:9" x14ac:dyDescent="0.45">
      <c r="B149" s="9" t="s">
        <v>107</v>
      </c>
      <c r="C149" s="10">
        <v>2777</v>
      </c>
      <c r="D149" s="10">
        <v>40451927</v>
      </c>
      <c r="F149" s="9" t="s">
        <v>107</v>
      </c>
      <c r="G149" s="9">
        <f t="shared" si="8"/>
        <v>750.6806279807746</v>
      </c>
      <c r="H149" s="9">
        <v>327</v>
      </c>
      <c r="I149" s="14">
        <f t="shared" si="9"/>
        <v>139.19898309631154</v>
      </c>
    </row>
    <row r="150" spans="2:9" x14ac:dyDescent="0.45">
      <c r="B150" s="9" t="s">
        <v>108</v>
      </c>
      <c r="C150" s="10">
        <v>2783</v>
      </c>
      <c r="D150" s="10">
        <v>20094117</v>
      </c>
      <c r="F150" s="9" t="s">
        <v>108</v>
      </c>
      <c r="G150" s="9">
        <f t="shared" si="8"/>
        <v>372.89359214652887</v>
      </c>
      <c r="H150" s="9">
        <v>252</v>
      </c>
      <c r="I150" s="14">
        <f t="shared" si="9"/>
        <v>69.145795022776213</v>
      </c>
    </row>
    <row r="151" spans="2:9" x14ac:dyDescent="0.45">
      <c r="B151" s="9" t="s">
        <v>109</v>
      </c>
      <c r="C151" s="10">
        <v>2812</v>
      </c>
      <c r="D151" s="10">
        <v>23422903</v>
      </c>
      <c r="F151" s="9" t="s">
        <v>109</v>
      </c>
      <c r="G151" s="9">
        <f t="shared" si="8"/>
        <v>434.66704399948037</v>
      </c>
      <c r="H151" s="9">
        <v>269</v>
      </c>
      <c r="I151" s="14">
        <f t="shared" si="9"/>
        <v>80.600468767867213</v>
      </c>
    </row>
    <row r="152" spans="2:9" x14ac:dyDescent="0.45">
      <c r="B152" s="9" t="s">
        <v>110</v>
      </c>
      <c r="C152" s="10">
        <v>2812</v>
      </c>
      <c r="D152" s="10">
        <v>54955768</v>
      </c>
      <c r="F152" s="9" t="s">
        <v>110</v>
      </c>
      <c r="G152" s="9">
        <f t="shared" si="8"/>
        <v>1019.8335034423887</v>
      </c>
      <c r="H152" s="9">
        <v>256</v>
      </c>
      <c r="I152" s="14">
        <f t="shared" si="9"/>
        <v>189.10809912409906</v>
      </c>
    </row>
    <row r="153" spans="2:9" x14ac:dyDescent="0.45">
      <c r="B153" s="9" t="s">
        <v>111</v>
      </c>
      <c r="C153" s="10">
        <v>2808</v>
      </c>
      <c r="D153" s="10">
        <v>45410782</v>
      </c>
      <c r="F153" s="9" t="s">
        <v>111</v>
      </c>
      <c r="G153" s="9">
        <f t="shared" si="8"/>
        <v>842.70384322749453</v>
      </c>
      <c r="H153" s="9">
        <v>366</v>
      </c>
      <c r="I153" s="14">
        <f t="shared" si="9"/>
        <v>156.26288151880348</v>
      </c>
    </row>
    <row r="154" spans="2:9" x14ac:dyDescent="0.45">
      <c r="B154" t="s">
        <v>114</v>
      </c>
      <c r="C154" s="15"/>
      <c r="D154" s="15"/>
      <c r="I154" s="44"/>
    </row>
    <row r="155" spans="2:9" x14ac:dyDescent="0.45">
      <c r="B155" s="9" t="s">
        <v>81</v>
      </c>
      <c r="C155" s="10">
        <v>2817</v>
      </c>
      <c r="D155" s="10">
        <v>31662462</v>
      </c>
    </row>
    <row r="156" spans="2:9" x14ac:dyDescent="0.45">
      <c r="B156" s="9" t="s">
        <v>82</v>
      </c>
      <c r="C156" s="10">
        <v>2816</v>
      </c>
      <c r="D156" s="10">
        <v>57863263</v>
      </c>
    </row>
    <row r="157" spans="2:9" x14ac:dyDescent="0.45">
      <c r="B157" s="9" t="s">
        <v>83</v>
      </c>
      <c r="C157" s="10">
        <v>2809</v>
      </c>
      <c r="D157" s="10">
        <v>102688920</v>
      </c>
    </row>
    <row r="158" spans="2:9" x14ac:dyDescent="0.45">
      <c r="B158" s="9" t="s">
        <v>84</v>
      </c>
      <c r="C158" s="10">
        <v>2802</v>
      </c>
      <c r="D158" s="10">
        <v>216507106</v>
      </c>
    </row>
    <row r="160" spans="2:9" s="20" customFormat="1" x14ac:dyDescent="0.45"/>
  </sheetData>
  <mergeCells count="2">
    <mergeCell ref="G51:I51"/>
    <mergeCell ref="G103:I10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 Fig 1b and 1c</vt:lpstr>
    </vt:vector>
  </TitlesOfParts>
  <Company>Universitaet Wuerzburg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Gohla</dc:creator>
  <cp:lastModifiedBy>Antje Gohla</cp:lastModifiedBy>
  <dcterms:created xsi:type="dcterms:W3CDTF">2024-04-30T12:34:54Z</dcterms:created>
  <dcterms:modified xsi:type="dcterms:W3CDTF">2024-05-01T14:59:26Z</dcterms:modified>
</cp:coreProperties>
</file>