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ng56bi\Documents\7,8-DHF chronophin paper\AAA_7,8-DHF PDXP manuscript FINAL\revision\VOR\for upload\"/>
    </mc:Choice>
  </mc:AlternateContent>
  <xr:revisionPtr revIDLastSave="0" documentId="13_ncr:1_{7B348A4C-15BE-4DA1-8B35-97A9D916C2A0}" xr6:coauthVersionLast="47" xr6:coauthVersionMax="47" xr10:uidLastSave="{00000000-0000-0000-0000-000000000000}"/>
  <bookViews>
    <workbookView xWindow="-98" yWindow="-98" windowWidth="24496" windowHeight="15796" xr2:uid="{00000000-000D-0000-FFFF-FFFF00000000}"/>
  </bookViews>
  <sheets>
    <sheet name="to Fig 4a, 4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5" i="1" l="1"/>
  <c r="K126" i="1"/>
  <c r="K127" i="1"/>
  <c r="K124" i="1"/>
  <c r="C125" i="1"/>
  <c r="C126" i="1"/>
  <c r="C127" i="1"/>
  <c r="C124" i="1"/>
  <c r="C73" i="1"/>
  <c r="C115" i="1"/>
  <c r="K116" i="1"/>
  <c r="D132" i="1" s="1"/>
  <c r="G132" i="1" s="1"/>
  <c r="K117" i="1"/>
  <c r="D133" i="1" s="1"/>
  <c r="G133" i="1" s="1"/>
  <c r="K118" i="1"/>
  <c r="D134" i="1" s="1"/>
  <c r="G134" i="1" s="1"/>
  <c r="K119" i="1"/>
  <c r="D135" i="1" s="1"/>
  <c r="G135" i="1" s="1"/>
  <c r="K120" i="1"/>
  <c r="D136" i="1" s="1"/>
  <c r="G136" i="1" s="1"/>
  <c r="K121" i="1"/>
  <c r="D137" i="1" s="1"/>
  <c r="G137" i="1" s="1"/>
  <c r="K122" i="1"/>
  <c r="D138" i="1" s="1"/>
  <c r="G138" i="1" s="1"/>
  <c r="K115" i="1"/>
  <c r="D131" i="1" s="1"/>
  <c r="C116" i="1"/>
  <c r="C132" i="1" s="1"/>
  <c r="C117" i="1"/>
  <c r="C133" i="1" s="1"/>
  <c r="F133" i="1" s="1"/>
  <c r="C118" i="1"/>
  <c r="C134" i="1" s="1"/>
  <c r="F134" i="1" s="1"/>
  <c r="C119" i="1"/>
  <c r="C135" i="1" s="1"/>
  <c r="C120" i="1"/>
  <c r="C136" i="1" s="1"/>
  <c r="F136" i="1" s="1"/>
  <c r="C121" i="1"/>
  <c r="C137" i="1" s="1"/>
  <c r="C122" i="1"/>
  <c r="C138" i="1" s="1"/>
  <c r="C131" i="1"/>
  <c r="H136" i="1" l="1"/>
  <c r="H134" i="1"/>
  <c r="H133" i="1"/>
  <c r="G131" i="1"/>
  <c r="F132" i="1"/>
  <c r="H132" i="1" s="1"/>
  <c r="F138" i="1"/>
  <c r="H138" i="1" s="1"/>
  <c r="F131" i="1"/>
  <c r="F135" i="1"/>
  <c r="H135" i="1" s="1"/>
  <c r="F137" i="1"/>
  <c r="H137" i="1" s="1"/>
  <c r="K73" i="1"/>
  <c r="K74" i="1"/>
  <c r="K75" i="1"/>
  <c r="K76" i="1"/>
  <c r="K61" i="1"/>
  <c r="D80" i="1" s="1"/>
  <c r="H80" i="1" s="1"/>
  <c r="K62" i="1"/>
  <c r="D81" i="1" s="1"/>
  <c r="H81" i="1" s="1"/>
  <c r="K63" i="1"/>
  <c r="D82" i="1" s="1"/>
  <c r="H82" i="1" s="1"/>
  <c r="K64" i="1"/>
  <c r="D83" i="1" s="1"/>
  <c r="H83" i="1" s="1"/>
  <c r="K65" i="1"/>
  <c r="D84" i="1" s="1"/>
  <c r="H84" i="1" s="1"/>
  <c r="K66" i="1"/>
  <c r="D85" i="1" s="1"/>
  <c r="H85" i="1" s="1"/>
  <c r="K67" i="1"/>
  <c r="D86" i="1" s="1"/>
  <c r="H86" i="1" s="1"/>
  <c r="K68" i="1"/>
  <c r="D87" i="1" s="1"/>
  <c r="H87" i="1" s="1"/>
  <c r="K69" i="1"/>
  <c r="D88" i="1" s="1"/>
  <c r="H88" i="1" s="1"/>
  <c r="K70" i="1"/>
  <c r="D89" i="1" s="1"/>
  <c r="H89" i="1" s="1"/>
  <c r="K71" i="1"/>
  <c r="D90" i="1" s="1"/>
  <c r="H90" i="1" s="1"/>
  <c r="K60" i="1"/>
  <c r="D79" i="1" s="1"/>
  <c r="H79" i="1" s="1"/>
  <c r="C74" i="1"/>
  <c r="C75" i="1"/>
  <c r="C76" i="1"/>
  <c r="C61" i="1"/>
  <c r="C80" i="1" s="1"/>
  <c r="G80" i="1" s="1"/>
  <c r="C62" i="1"/>
  <c r="C81" i="1" s="1"/>
  <c r="G81" i="1" s="1"/>
  <c r="C63" i="1"/>
  <c r="C82" i="1" s="1"/>
  <c r="G82" i="1" s="1"/>
  <c r="C64" i="1"/>
  <c r="C83" i="1" s="1"/>
  <c r="E83" i="1" s="1"/>
  <c r="C65" i="1"/>
  <c r="C84" i="1" s="1"/>
  <c r="G84" i="1" s="1"/>
  <c r="C66" i="1"/>
  <c r="C85" i="1" s="1"/>
  <c r="G85" i="1" s="1"/>
  <c r="C67" i="1"/>
  <c r="C86" i="1" s="1"/>
  <c r="G86" i="1" s="1"/>
  <c r="C68" i="1"/>
  <c r="C87" i="1" s="1"/>
  <c r="G87" i="1" s="1"/>
  <c r="C69" i="1"/>
  <c r="C88" i="1" s="1"/>
  <c r="G88" i="1" s="1"/>
  <c r="C70" i="1"/>
  <c r="C89" i="1" s="1"/>
  <c r="C71" i="1"/>
  <c r="C90" i="1" s="1"/>
  <c r="G90" i="1" s="1"/>
  <c r="C60" i="1"/>
  <c r="C79" i="1" s="1"/>
  <c r="G79" i="1" s="1"/>
  <c r="C20" i="1"/>
  <c r="D29" i="1" s="1"/>
  <c r="C23" i="1"/>
  <c r="K23" i="1"/>
  <c r="C21" i="1"/>
  <c r="J84" i="1" l="1"/>
  <c r="J82" i="1"/>
  <c r="E84" i="1"/>
  <c r="I81" i="1"/>
  <c r="E87" i="1"/>
  <c r="J79" i="1"/>
  <c r="E89" i="1"/>
  <c r="K83" i="1" s="1"/>
  <c r="E81" i="1"/>
  <c r="K81" i="1" s="1"/>
  <c r="E82" i="1"/>
  <c r="G89" i="1"/>
  <c r="G83" i="1"/>
  <c r="I83" i="1" s="1"/>
  <c r="E86" i="1"/>
  <c r="E90" i="1"/>
  <c r="K84" i="1" s="1"/>
  <c r="E79" i="1"/>
  <c r="E85" i="1"/>
  <c r="K79" i="1" s="1"/>
  <c r="E80" i="1"/>
  <c r="K80" i="1" s="1"/>
  <c r="E88" i="1"/>
  <c r="K82" i="1" s="1"/>
  <c r="H131" i="1"/>
  <c r="I79" i="1"/>
  <c r="J81" i="1"/>
  <c r="J83" i="1"/>
  <c r="I80" i="1"/>
  <c r="I82" i="1"/>
  <c r="J80" i="1"/>
  <c r="I84" i="1"/>
  <c r="G29" i="1"/>
  <c r="D30" i="1" l="1"/>
  <c r="C26" i="1" l="1"/>
  <c r="C25" i="1"/>
  <c r="C24" i="1"/>
  <c r="K26" i="1" l="1"/>
  <c r="K25" i="1"/>
  <c r="K24" i="1"/>
  <c r="K21" i="1"/>
  <c r="E30" i="1" s="1"/>
  <c r="K20" i="1"/>
  <c r="E29" i="1" s="1"/>
  <c r="H29" i="1" l="1"/>
  <c r="I29" i="1" s="1"/>
  <c r="H30" i="1"/>
  <c r="G30" i="1"/>
  <c r="I30" i="1" l="1"/>
</calcChain>
</file>

<file path=xl/sharedStrings.xml><?xml version="1.0" encoding="utf-8"?>
<sst xmlns="http://schemas.openxmlformats.org/spreadsheetml/2006/main" count="240" uniqueCount="66">
  <si>
    <t>Exp1</t>
  </si>
  <si>
    <t>PLP</t>
  </si>
  <si>
    <t>PA</t>
  </si>
  <si>
    <t>PL</t>
  </si>
  <si>
    <t>Area</t>
  </si>
  <si>
    <t>counts*min</t>
  </si>
  <si>
    <t>Emission_1</t>
  </si>
  <si>
    <t>[2,91..3,06]</t>
  </si>
  <si>
    <t>[4,93..5,18]</t>
  </si>
  <si>
    <t>[6,79..7,14]</t>
  </si>
  <si>
    <t>KO1  7,8-DHF 20µM</t>
  </si>
  <si>
    <t>KO1 DMSO</t>
  </si>
  <si>
    <t>PLP (nM)</t>
  </si>
  <si>
    <t>PA 4µM</t>
  </si>
  <si>
    <t>PL (nM)</t>
  </si>
  <si>
    <t>31.25</t>
  </si>
  <si>
    <t>62.5</t>
  </si>
  <si>
    <t>PLP fluorescence corrected by PA fluorescence signal</t>
  </si>
  <si>
    <t>PL fluorescence corrected by PA fluorescence signal</t>
  </si>
  <si>
    <t>78DHF</t>
  </si>
  <si>
    <t>DMSO</t>
  </si>
  <si>
    <t>PLP nM</t>
  </si>
  <si>
    <t>PL nM</t>
  </si>
  <si>
    <t>protein g/L</t>
  </si>
  <si>
    <t>PLP nmol/g</t>
  </si>
  <si>
    <t>PL nmol/g</t>
  </si>
  <si>
    <t>PLP/PL</t>
  </si>
  <si>
    <t>Epx2</t>
  </si>
  <si>
    <t>[2,85..2,99]</t>
  </si>
  <si>
    <t>[4,73..4,97]</t>
  </si>
  <si>
    <t>[6,51..6,85]</t>
  </si>
  <si>
    <t>WT1 DishA  DMSO</t>
  </si>
  <si>
    <t>WT1  DishA 7,8-DHF 20µM</t>
  </si>
  <si>
    <t xml:space="preserve"> KO2 DishA DMSO</t>
  </si>
  <si>
    <t xml:space="preserve"> KO2 DishA 7,8-DHF 20µM</t>
  </si>
  <si>
    <t>KO3 DishA DMSO</t>
  </si>
  <si>
    <t xml:space="preserve"> KO3 DishA 7,8-DHF 20µM</t>
  </si>
  <si>
    <t>WT1 DishB DMSO</t>
  </si>
  <si>
    <t>WT1 DishB  7,8-DHF 20µM</t>
  </si>
  <si>
    <t>KO2 DihsB DMSO</t>
  </si>
  <si>
    <t>KO2 DishB 7,8-DHF 20µM</t>
  </si>
  <si>
    <t>KO3 DishB DMSO</t>
  </si>
  <si>
    <t>KO3 DishB 7,8-DHF 20µM</t>
  </si>
  <si>
    <t xml:space="preserve">g/l </t>
  </si>
  <si>
    <t>PLP /g protein</t>
  </si>
  <si>
    <t>PL /g</t>
  </si>
  <si>
    <t xml:space="preserve">PLP/g protein mean </t>
  </si>
  <si>
    <t>PL/g</t>
  </si>
  <si>
    <t>Exp3</t>
  </si>
  <si>
    <t>[2,81..2,96]</t>
  </si>
  <si>
    <t>[4,69..4,93]</t>
  </si>
  <si>
    <t>[6,47..6,80]</t>
  </si>
  <si>
    <t>WT2 DMSO</t>
  </si>
  <si>
    <t>WT2 7,8-DHF 20µM</t>
  </si>
  <si>
    <t>KO4 DMSO</t>
  </si>
  <si>
    <t>KO4 7,8-DHF 20µM</t>
  </si>
  <si>
    <t>WT3 DMSO</t>
  </si>
  <si>
    <t>WT3 7,8-DHF 20µM</t>
  </si>
  <si>
    <t>WT4 DMSO</t>
  </si>
  <si>
    <t>WT4 7,8-DHF 20µM</t>
  </si>
  <si>
    <t xml:space="preserve">PL nM </t>
  </si>
  <si>
    <t>g/l</t>
  </si>
  <si>
    <t>PLP/g protein</t>
  </si>
  <si>
    <t>PL/g protein</t>
  </si>
  <si>
    <t>Standard curve</t>
  </si>
  <si>
    <t>Quantification of PLP and PLP/PL levels in hippocampal neurons of PDXP-WT and PDXP-KO mice, in the absence or presence of 7,8-DHF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</si>
</sst>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2" fontId="0" fillId="0" borderId="0" xfId="0" applyNumberFormat="1"/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0" fillId="6" borderId="0" xfId="0" applyFill="1"/>
    <xf numFmtId="2" fontId="0" fillId="0" borderId="0" xfId="0" applyNumberFormat="1"/>
    <xf numFmtId="0" fontId="0" fillId="0" borderId="1" xfId="0" applyBorder="1"/>
    <xf numFmtId="0" fontId="0" fillId="5" borderId="1" xfId="0" applyFill="1" applyBorder="1"/>
    <xf numFmtId="3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3" fontId="0" fillId="0" borderId="2" xfId="0" applyNumberFormat="1" applyBorder="1"/>
    <xf numFmtId="0" fontId="0" fillId="0" borderId="7" xfId="0" applyBorder="1"/>
    <xf numFmtId="0" fontId="0" fillId="0" borderId="6" xfId="0" applyBorder="1"/>
    <xf numFmtId="3" fontId="0" fillId="0" borderId="3" xfId="0" applyNumberFormat="1" applyBorder="1"/>
    <xf numFmtId="3" fontId="0" fillId="0" borderId="6" xfId="0" applyNumberFormat="1" applyBorder="1"/>
    <xf numFmtId="0" fontId="0" fillId="0" borderId="3" xfId="0" applyBorder="1"/>
    <xf numFmtId="2" fontId="0" fillId="0" borderId="1" xfId="0" applyNumberFormat="1" applyBorder="1"/>
    <xf numFmtId="2" fontId="0" fillId="0" borderId="2" xfId="0" applyNumberFormat="1" applyBorder="1"/>
    <xf numFmtId="2" fontId="0" fillId="2" borderId="1" xfId="0" applyNumberFormat="1" applyFill="1" applyBorder="1"/>
    <xf numFmtId="2" fontId="0" fillId="5" borderId="1" xfId="0" applyNumberFormat="1" applyFill="1" applyBorder="1"/>
    <xf numFmtId="2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horizontal="center" vertical="center"/>
    </xf>
    <xf numFmtId="2" fontId="0" fillId="2" borderId="3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0" fillId="7" borderId="0" xfId="0" applyFill="1"/>
    <xf numFmtId="0" fontId="1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8"/>
  <sheetViews>
    <sheetView tabSelected="1" zoomScale="95" zoomScaleNormal="95" workbookViewId="0">
      <selection activeCell="M25" sqref="M25"/>
    </sheetView>
  </sheetViews>
  <sheetFormatPr baseColWidth="10" defaultColWidth="11.3984375" defaultRowHeight="14.25" x14ac:dyDescent="0.45"/>
  <cols>
    <col min="2" max="2" width="24.1328125" customWidth="1"/>
    <col min="3" max="3" width="15.59765625" bestFit="1" customWidth="1"/>
    <col min="4" max="4" width="14.59765625" bestFit="1" customWidth="1"/>
    <col min="5" max="5" width="12.59765625" bestFit="1" customWidth="1"/>
    <col min="6" max="6" width="27.3984375" customWidth="1"/>
    <col min="7" max="9" width="14.59765625" bestFit="1" customWidth="1"/>
    <col min="10" max="10" width="24.73046875" customWidth="1"/>
    <col min="11" max="11" width="13.265625" customWidth="1"/>
  </cols>
  <sheetData>
    <row r="1" spans="1:14" x14ac:dyDescent="0.45">
      <c r="B1" s="31" t="s">
        <v>65</v>
      </c>
    </row>
    <row r="3" spans="1:14" x14ac:dyDescent="0.4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x14ac:dyDescent="0.45">
      <c r="N4" s="1"/>
    </row>
    <row r="5" spans="1:14" x14ac:dyDescent="0.45">
      <c r="A5" s="2" t="s">
        <v>1</v>
      </c>
      <c r="B5" s="2"/>
      <c r="C5" s="2"/>
      <c r="E5" s="30" t="s">
        <v>2</v>
      </c>
      <c r="F5" s="30"/>
      <c r="G5" s="30"/>
      <c r="I5" s="5" t="s">
        <v>3</v>
      </c>
      <c r="J5" s="5"/>
      <c r="K5" s="5"/>
    </row>
    <row r="6" spans="1:14" x14ac:dyDescent="0.45">
      <c r="C6" t="s">
        <v>4</v>
      </c>
      <c r="G6" t="s">
        <v>4</v>
      </c>
      <c r="K6" t="s">
        <v>4</v>
      </c>
    </row>
    <row r="7" spans="1:14" x14ac:dyDescent="0.45">
      <c r="C7" t="s">
        <v>5</v>
      </c>
      <c r="G7" t="s">
        <v>5</v>
      </c>
      <c r="K7" t="s">
        <v>5</v>
      </c>
    </row>
    <row r="8" spans="1:14" x14ac:dyDescent="0.45">
      <c r="C8" t="s">
        <v>6</v>
      </c>
      <c r="G8" t="s">
        <v>6</v>
      </c>
      <c r="K8" t="s">
        <v>6</v>
      </c>
    </row>
    <row r="9" spans="1:14" x14ac:dyDescent="0.45">
      <c r="C9" t="s">
        <v>7</v>
      </c>
      <c r="G9" t="s">
        <v>8</v>
      </c>
      <c r="K9" t="s">
        <v>9</v>
      </c>
    </row>
    <row r="10" spans="1:14" x14ac:dyDescent="0.45">
      <c r="B10" s="7" t="s">
        <v>10</v>
      </c>
      <c r="C10" s="13">
        <v>8284287</v>
      </c>
      <c r="D10" s="17"/>
      <c r="E10" s="15"/>
      <c r="F10" s="18" t="s">
        <v>10</v>
      </c>
      <c r="G10" s="9">
        <v>2449521</v>
      </c>
      <c r="J10" s="7" t="s">
        <v>10</v>
      </c>
      <c r="K10" s="9">
        <v>2012596</v>
      </c>
    </row>
    <row r="11" spans="1:14" x14ac:dyDescent="0.45">
      <c r="B11" s="7" t="s">
        <v>11</v>
      </c>
      <c r="C11" s="13">
        <v>5138846</v>
      </c>
      <c r="D11" s="17"/>
      <c r="E11" s="15"/>
      <c r="F11" s="18" t="s">
        <v>11</v>
      </c>
      <c r="G11" s="9">
        <v>2736852</v>
      </c>
      <c r="J11" s="7" t="s">
        <v>11</v>
      </c>
      <c r="K11" s="9">
        <v>1113702</v>
      </c>
    </row>
    <row r="12" spans="1:14" x14ac:dyDescent="0.45">
      <c r="A12" s="12"/>
      <c r="B12" s="7" t="s">
        <v>64</v>
      </c>
      <c r="C12" s="13"/>
      <c r="D12" s="17"/>
      <c r="E12" s="15"/>
      <c r="F12" s="16"/>
      <c r="G12" s="9"/>
      <c r="I12" s="7"/>
      <c r="J12" s="7" t="s">
        <v>64</v>
      </c>
      <c r="K12" s="9"/>
    </row>
    <row r="13" spans="1:14" x14ac:dyDescent="0.45">
      <c r="A13" s="32" t="s">
        <v>12</v>
      </c>
      <c r="B13" s="11">
        <v>31.25</v>
      </c>
      <c r="C13" s="13">
        <v>221570</v>
      </c>
      <c r="D13" s="17"/>
      <c r="E13" s="15"/>
      <c r="F13" s="35" t="s">
        <v>13</v>
      </c>
      <c r="G13" s="9">
        <v>3215421</v>
      </c>
      <c r="I13" s="32" t="s">
        <v>14</v>
      </c>
      <c r="J13" s="10" t="s">
        <v>15</v>
      </c>
      <c r="K13" s="9">
        <v>481710</v>
      </c>
    </row>
    <row r="14" spans="1:14" x14ac:dyDescent="0.45">
      <c r="A14" s="33"/>
      <c r="B14" s="11">
        <v>62.5</v>
      </c>
      <c r="C14" s="13">
        <v>432997</v>
      </c>
      <c r="D14" s="17"/>
      <c r="E14" s="15"/>
      <c r="F14" s="36"/>
      <c r="G14" s="9">
        <v>3313688</v>
      </c>
      <c r="I14" s="33"/>
      <c r="J14" s="10" t="s">
        <v>16</v>
      </c>
      <c r="K14" s="9">
        <v>1090499</v>
      </c>
    </row>
    <row r="15" spans="1:14" x14ac:dyDescent="0.45">
      <c r="A15" s="33"/>
      <c r="B15" s="11">
        <v>125</v>
      </c>
      <c r="C15" s="13">
        <v>1152156</v>
      </c>
      <c r="D15" s="17"/>
      <c r="E15" s="15"/>
      <c r="F15" s="36"/>
      <c r="G15" s="9">
        <v>4203920</v>
      </c>
      <c r="I15" s="33"/>
      <c r="J15" s="10">
        <v>125</v>
      </c>
      <c r="K15" s="9">
        <v>2936469</v>
      </c>
    </row>
    <row r="16" spans="1:14" x14ac:dyDescent="0.45">
      <c r="A16" s="34"/>
      <c r="B16" s="11">
        <v>250</v>
      </c>
      <c r="C16" s="13">
        <v>1789951</v>
      </c>
      <c r="D16" s="17"/>
      <c r="E16" s="15"/>
      <c r="F16" s="37"/>
      <c r="G16" s="9">
        <v>2730984</v>
      </c>
      <c r="I16" s="34"/>
      <c r="J16" s="10">
        <v>250</v>
      </c>
      <c r="K16" s="9">
        <v>4355883</v>
      </c>
    </row>
    <row r="18" spans="1:11" x14ac:dyDescent="0.45">
      <c r="A18" t="s">
        <v>17</v>
      </c>
      <c r="I18" t="s">
        <v>18</v>
      </c>
    </row>
    <row r="20" spans="1:11" x14ac:dyDescent="0.45">
      <c r="B20" s="18" t="s">
        <v>10</v>
      </c>
      <c r="C20" s="7">
        <f>C10/G10</f>
        <v>3.3820028487202194</v>
      </c>
      <c r="J20" s="18" t="s">
        <v>19</v>
      </c>
      <c r="K20" s="7">
        <f>K10/G10</f>
        <v>0.82162839183660807</v>
      </c>
    </row>
    <row r="21" spans="1:11" x14ac:dyDescent="0.45">
      <c r="B21" s="18" t="s">
        <v>11</v>
      </c>
      <c r="C21" s="7">
        <f>C11/G11</f>
        <v>1.8776484808093385</v>
      </c>
      <c r="J21" s="18" t="s">
        <v>20</v>
      </c>
      <c r="K21" s="7">
        <f>K11/G11</f>
        <v>0.40692810572146393</v>
      </c>
    </row>
    <row r="22" spans="1:11" x14ac:dyDescent="0.45">
      <c r="B22" s="18" t="s">
        <v>64</v>
      </c>
      <c r="C22" s="7"/>
      <c r="I22" s="25"/>
      <c r="J22" s="18" t="s">
        <v>64</v>
      </c>
      <c r="K22" s="7"/>
    </row>
    <row r="23" spans="1:11" x14ac:dyDescent="0.45">
      <c r="A23" s="32" t="s">
        <v>12</v>
      </c>
      <c r="B23" s="11" t="s">
        <v>15</v>
      </c>
      <c r="C23" s="7">
        <f>C13/G13</f>
        <v>6.8908550388891529E-2</v>
      </c>
      <c r="I23" s="33" t="s">
        <v>14</v>
      </c>
      <c r="J23" s="11" t="s">
        <v>15</v>
      </c>
      <c r="K23" s="7">
        <f>K13/G13</f>
        <v>0.1498124195867353</v>
      </c>
    </row>
    <row r="24" spans="1:11" x14ac:dyDescent="0.45">
      <c r="A24" s="33"/>
      <c r="B24" s="11" t="s">
        <v>16</v>
      </c>
      <c r="C24" s="7">
        <f>C14/G14</f>
        <v>0.13066921206824542</v>
      </c>
      <c r="I24" s="33"/>
      <c r="J24" s="11" t="s">
        <v>16</v>
      </c>
      <c r="K24" s="7">
        <f>K14/G14</f>
        <v>0.32908922022833775</v>
      </c>
    </row>
    <row r="25" spans="1:11" x14ac:dyDescent="0.45">
      <c r="A25" s="33"/>
      <c r="B25" s="11">
        <v>125</v>
      </c>
      <c r="C25" s="7">
        <f>C15/G15</f>
        <v>0.27406706121905272</v>
      </c>
      <c r="I25" s="33"/>
      <c r="J25" s="11">
        <v>125</v>
      </c>
      <c r="K25" s="7">
        <f>K15/G15</f>
        <v>0.69850734552512894</v>
      </c>
    </row>
    <row r="26" spans="1:11" x14ac:dyDescent="0.45">
      <c r="A26" s="34"/>
      <c r="B26" s="11">
        <v>250</v>
      </c>
      <c r="C26" s="7">
        <f>C16/G16</f>
        <v>0.65542346641357108</v>
      </c>
      <c r="I26" s="34"/>
      <c r="J26" s="11">
        <v>250</v>
      </c>
      <c r="K26" s="12">
        <f>K16/G16</f>
        <v>1.5949866421773251</v>
      </c>
    </row>
    <row r="27" spans="1:11" x14ac:dyDescent="0.45">
      <c r="I27" s="14"/>
      <c r="J27" s="14"/>
    </row>
    <row r="28" spans="1:11" x14ac:dyDescent="0.45">
      <c r="C28" s="7"/>
      <c r="D28" s="7" t="s">
        <v>21</v>
      </c>
      <c r="E28" s="7" t="s">
        <v>22</v>
      </c>
      <c r="F28" s="7" t="s">
        <v>23</v>
      </c>
      <c r="G28" s="4" t="s">
        <v>24</v>
      </c>
      <c r="H28" s="8" t="s">
        <v>25</v>
      </c>
      <c r="I28" s="28" t="s">
        <v>26</v>
      </c>
    </row>
    <row r="29" spans="1:11" x14ac:dyDescent="0.45">
      <c r="C29" s="7" t="s">
        <v>10</v>
      </c>
      <c r="D29" s="19">
        <f>C20/0.002511</f>
        <v>1346.87488997221</v>
      </c>
      <c r="E29" s="19">
        <f>K20/0.00616</f>
        <v>133.38123244100782</v>
      </c>
      <c r="F29" s="19">
        <v>0.95</v>
      </c>
      <c r="G29" s="21">
        <f>D29/F29</f>
        <v>1417.7630420760106</v>
      </c>
      <c r="H29" s="22">
        <f>E29/F29</f>
        <v>140.40129730632404</v>
      </c>
      <c r="I29" s="29">
        <f>G29/H29</f>
        <v>10.097934059560508</v>
      </c>
    </row>
    <row r="30" spans="1:11" x14ac:dyDescent="0.45">
      <c r="C30" s="7" t="s">
        <v>11</v>
      </c>
      <c r="D30" s="19">
        <f>C21/0.002511</f>
        <v>747.76920780937417</v>
      </c>
      <c r="E30" s="19">
        <f>K21/0.00616</f>
        <v>66.05975742231557</v>
      </c>
      <c r="F30" s="19">
        <v>0.66</v>
      </c>
      <c r="G30" s="21">
        <f>D30/F30</f>
        <v>1132.9836481960215</v>
      </c>
      <c r="H30" s="22">
        <f>E30/F30</f>
        <v>100.09054154896297</v>
      </c>
      <c r="I30" s="29">
        <f>G30/H30</f>
        <v>11.319587552054365</v>
      </c>
    </row>
    <row r="33" spans="1:11" x14ac:dyDescent="0.45">
      <c r="A33" s="3" t="s">
        <v>27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spans="1:11" x14ac:dyDescent="0.45">
      <c r="A35" s="2" t="s">
        <v>1</v>
      </c>
      <c r="B35" s="2"/>
      <c r="C35" s="2"/>
      <c r="E35" s="30" t="s">
        <v>2</v>
      </c>
      <c r="F35" s="30"/>
      <c r="G35" s="30"/>
      <c r="I35" s="5" t="s">
        <v>3</v>
      </c>
      <c r="J35" s="5"/>
      <c r="K35" s="5"/>
    </row>
    <row r="36" spans="1:11" x14ac:dyDescent="0.45">
      <c r="C36" t="s">
        <v>4</v>
      </c>
      <c r="G36" t="s">
        <v>4</v>
      </c>
      <c r="K36" t="s">
        <v>4</v>
      </c>
    </row>
    <row r="37" spans="1:11" x14ac:dyDescent="0.45">
      <c r="C37" t="s">
        <v>5</v>
      </c>
      <c r="G37" t="s">
        <v>5</v>
      </c>
      <c r="K37" t="s">
        <v>5</v>
      </c>
    </row>
    <row r="38" spans="1:11" x14ac:dyDescent="0.45">
      <c r="C38" t="s">
        <v>6</v>
      </c>
      <c r="G38" t="s">
        <v>6</v>
      </c>
      <c r="K38" t="s">
        <v>6</v>
      </c>
    </row>
    <row r="39" spans="1:11" x14ac:dyDescent="0.45">
      <c r="C39" t="s">
        <v>28</v>
      </c>
      <c r="G39" t="s">
        <v>29</v>
      </c>
      <c r="K39" t="s">
        <v>30</v>
      </c>
    </row>
    <row r="40" spans="1:11" x14ac:dyDescent="0.45">
      <c r="B40" s="7" t="s">
        <v>31</v>
      </c>
      <c r="C40" s="9">
        <v>3511311</v>
      </c>
      <c r="F40" s="7" t="s">
        <v>31</v>
      </c>
      <c r="G40" s="7">
        <v>3983788</v>
      </c>
      <c r="J40" s="7" t="s">
        <v>31</v>
      </c>
      <c r="K40" s="9">
        <v>2782633</v>
      </c>
    </row>
    <row r="41" spans="1:11" x14ac:dyDescent="0.45">
      <c r="B41" s="7" t="s">
        <v>32</v>
      </c>
      <c r="C41" s="9">
        <v>3050112</v>
      </c>
      <c r="F41" s="7" t="s">
        <v>32</v>
      </c>
      <c r="G41" s="7">
        <v>4250219</v>
      </c>
      <c r="J41" s="7" t="s">
        <v>32</v>
      </c>
      <c r="K41" s="9">
        <v>1512482</v>
      </c>
    </row>
    <row r="42" spans="1:11" x14ac:dyDescent="0.45">
      <c r="B42" s="7" t="s">
        <v>33</v>
      </c>
      <c r="C42" s="9">
        <v>10933737</v>
      </c>
      <c r="F42" s="7" t="s">
        <v>33</v>
      </c>
      <c r="G42" s="7">
        <v>4561220</v>
      </c>
      <c r="J42" s="7" t="s">
        <v>33</v>
      </c>
      <c r="K42" s="9">
        <v>4008317</v>
      </c>
    </row>
    <row r="43" spans="1:11" x14ac:dyDescent="0.45">
      <c r="B43" s="7" t="s">
        <v>34</v>
      </c>
      <c r="C43" s="9">
        <v>9889929</v>
      </c>
      <c r="F43" s="7" t="s">
        <v>34</v>
      </c>
      <c r="G43" s="7">
        <v>4904564</v>
      </c>
      <c r="J43" s="7" t="s">
        <v>34</v>
      </c>
      <c r="K43" s="9">
        <v>4250814</v>
      </c>
    </row>
    <row r="44" spans="1:11" x14ac:dyDescent="0.45">
      <c r="B44" s="7" t="s">
        <v>35</v>
      </c>
      <c r="C44" s="9">
        <v>19159244</v>
      </c>
      <c r="F44" s="7" t="s">
        <v>35</v>
      </c>
      <c r="G44" s="7">
        <v>6045548</v>
      </c>
      <c r="J44" s="7" t="s">
        <v>35</v>
      </c>
      <c r="K44" s="9">
        <v>8306355</v>
      </c>
    </row>
    <row r="45" spans="1:11" x14ac:dyDescent="0.45">
      <c r="B45" s="7" t="s">
        <v>36</v>
      </c>
      <c r="C45" s="9">
        <v>17458116</v>
      </c>
      <c r="F45" s="7" t="s">
        <v>36</v>
      </c>
      <c r="G45" s="7">
        <v>4660889</v>
      </c>
      <c r="J45" s="7" t="s">
        <v>36</v>
      </c>
      <c r="K45" s="9">
        <v>7572440</v>
      </c>
    </row>
    <row r="46" spans="1:11" x14ac:dyDescent="0.45">
      <c r="B46" s="7" t="s">
        <v>37</v>
      </c>
      <c r="C46" s="9">
        <v>4449751</v>
      </c>
      <c r="F46" s="7" t="s">
        <v>37</v>
      </c>
      <c r="G46" s="7">
        <v>4335917</v>
      </c>
      <c r="J46" s="7" t="s">
        <v>37</v>
      </c>
      <c r="K46" s="9">
        <v>2438140</v>
      </c>
    </row>
    <row r="47" spans="1:11" x14ac:dyDescent="0.45">
      <c r="B47" s="7" t="s">
        <v>38</v>
      </c>
      <c r="C47" s="9">
        <v>5544940</v>
      </c>
      <c r="F47" s="7" t="s">
        <v>38</v>
      </c>
      <c r="G47" s="7">
        <v>5603586</v>
      </c>
      <c r="J47" s="7" t="s">
        <v>38</v>
      </c>
      <c r="K47" s="9">
        <v>2935022</v>
      </c>
    </row>
    <row r="48" spans="1:11" x14ac:dyDescent="0.45">
      <c r="B48" s="7" t="s">
        <v>39</v>
      </c>
      <c r="C48" s="9">
        <v>10937917</v>
      </c>
      <c r="F48" s="7" t="s">
        <v>39</v>
      </c>
      <c r="G48" s="7">
        <v>4966970</v>
      </c>
      <c r="J48" s="7" t="s">
        <v>39</v>
      </c>
      <c r="K48" s="9">
        <v>4546372</v>
      </c>
    </row>
    <row r="49" spans="1:11" x14ac:dyDescent="0.45">
      <c r="B49" s="7" t="s">
        <v>40</v>
      </c>
      <c r="C49" s="9">
        <v>12614406</v>
      </c>
      <c r="F49" s="7" t="s">
        <v>40</v>
      </c>
      <c r="G49" s="7">
        <v>4808010</v>
      </c>
      <c r="J49" s="7" t="s">
        <v>40</v>
      </c>
      <c r="K49" s="9">
        <v>5205243</v>
      </c>
    </row>
    <row r="50" spans="1:11" x14ac:dyDescent="0.45">
      <c r="B50" s="7" t="s">
        <v>41</v>
      </c>
      <c r="C50" s="9">
        <v>14082270</v>
      </c>
      <c r="F50" s="7" t="s">
        <v>41</v>
      </c>
      <c r="G50" s="7">
        <v>3962759</v>
      </c>
      <c r="J50" s="7" t="s">
        <v>41</v>
      </c>
      <c r="K50" s="9">
        <v>5846970</v>
      </c>
    </row>
    <row r="51" spans="1:11" x14ac:dyDescent="0.45">
      <c r="B51" s="7" t="s">
        <v>42</v>
      </c>
      <c r="C51" s="9">
        <v>13409318</v>
      </c>
      <c r="F51" s="7" t="s">
        <v>42</v>
      </c>
      <c r="G51" s="7">
        <v>4502243</v>
      </c>
      <c r="J51" s="7" t="s">
        <v>42</v>
      </c>
      <c r="K51" s="9">
        <v>4933022</v>
      </c>
    </row>
    <row r="52" spans="1:11" x14ac:dyDescent="0.45">
      <c r="A52" s="12"/>
      <c r="B52" s="7" t="s">
        <v>64</v>
      </c>
      <c r="J52" s="7" t="s">
        <v>64</v>
      </c>
    </row>
    <row r="53" spans="1:11" x14ac:dyDescent="0.45">
      <c r="A53" s="32" t="s">
        <v>12</v>
      </c>
      <c r="B53" s="11">
        <v>31.25</v>
      </c>
      <c r="C53" s="9">
        <v>1503658</v>
      </c>
      <c r="F53" s="38" t="s">
        <v>13</v>
      </c>
      <c r="G53" s="7">
        <v>5466103</v>
      </c>
      <c r="I53" s="32" t="s">
        <v>14</v>
      </c>
      <c r="J53" s="11">
        <v>31.25</v>
      </c>
      <c r="K53" s="9">
        <v>4341618</v>
      </c>
    </row>
    <row r="54" spans="1:11" x14ac:dyDescent="0.45">
      <c r="A54" s="33"/>
      <c r="B54" s="11">
        <v>62.5</v>
      </c>
      <c r="C54" s="9">
        <v>3030221</v>
      </c>
      <c r="F54" s="38"/>
      <c r="G54" s="7">
        <v>5105250</v>
      </c>
      <c r="I54" s="33"/>
      <c r="J54" s="11">
        <v>62.5</v>
      </c>
      <c r="K54" s="9">
        <v>8431123</v>
      </c>
    </row>
    <row r="55" spans="1:11" x14ac:dyDescent="0.45">
      <c r="A55" s="33"/>
      <c r="B55" s="11">
        <v>125</v>
      </c>
      <c r="C55" s="9">
        <v>6685419</v>
      </c>
      <c r="F55" s="38"/>
      <c r="G55" s="7">
        <v>4440165</v>
      </c>
      <c r="I55" s="33"/>
      <c r="J55" s="11">
        <v>125</v>
      </c>
      <c r="K55" s="9">
        <v>17250446</v>
      </c>
    </row>
    <row r="56" spans="1:11" x14ac:dyDescent="0.45">
      <c r="A56" s="34"/>
      <c r="B56" s="11">
        <v>250</v>
      </c>
      <c r="C56" s="9">
        <v>11466322</v>
      </c>
      <c r="F56" s="38"/>
      <c r="G56" s="7">
        <v>4062848</v>
      </c>
      <c r="I56" s="34"/>
      <c r="J56" s="11">
        <v>250</v>
      </c>
      <c r="K56" s="9">
        <v>28818519</v>
      </c>
    </row>
    <row r="58" spans="1:11" x14ac:dyDescent="0.45">
      <c r="A58" t="s">
        <v>17</v>
      </c>
    </row>
    <row r="60" spans="1:11" x14ac:dyDescent="0.45">
      <c r="B60" s="7" t="s">
        <v>31</v>
      </c>
      <c r="C60" s="7">
        <f>C40/G40</f>
        <v>0.88140006446126151</v>
      </c>
      <c r="J60" s="7" t="s">
        <v>31</v>
      </c>
      <c r="K60" s="7">
        <f>K40/G40</f>
        <v>0.69848922683636783</v>
      </c>
    </row>
    <row r="61" spans="1:11" x14ac:dyDescent="0.45">
      <c r="B61" s="7" t="s">
        <v>32</v>
      </c>
      <c r="C61" s="7">
        <f t="shared" ref="C61:C76" si="0">C41/G41</f>
        <v>0.71763643238148433</v>
      </c>
      <c r="J61" s="7" t="s">
        <v>32</v>
      </c>
      <c r="K61" s="7">
        <f t="shared" ref="K61:K76" si="1">K41/G41</f>
        <v>0.35585978040190397</v>
      </c>
    </row>
    <row r="62" spans="1:11" x14ac:dyDescent="0.45">
      <c r="B62" s="7" t="s">
        <v>33</v>
      </c>
      <c r="C62" s="7">
        <f t="shared" si="0"/>
        <v>2.397108010576118</v>
      </c>
      <c r="J62" s="7" t="s">
        <v>33</v>
      </c>
      <c r="K62" s="7">
        <f t="shared" si="1"/>
        <v>0.87878177329749496</v>
      </c>
    </row>
    <row r="63" spans="1:11" x14ac:dyDescent="0.45">
      <c r="B63" s="7" t="s">
        <v>34</v>
      </c>
      <c r="C63" s="7">
        <f t="shared" si="0"/>
        <v>2.0164746550355952</v>
      </c>
      <c r="J63" s="7" t="s">
        <v>34</v>
      </c>
      <c r="K63" s="7">
        <f t="shared" si="1"/>
        <v>0.86670578669174259</v>
      </c>
    </row>
    <row r="64" spans="1:11" x14ac:dyDescent="0.45">
      <c r="B64" s="7" t="s">
        <v>35</v>
      </c>
      <c r="C64" s="7">
        <f t="shared" si="0"/>
        <v>3.1691492648805371</v>
      </c>
      <c r="J64" s="7" t="s">
        <v>35</v>
      </c>
      <c r="K64" s="7">
        <f t="shared" si="1"/>
        <v>1.3739622942370153</v>
      </c>
    </row>
    <row r="65" spans="1:11" x14ac:dyDescent="0.45">
      <c r="B65" s="7" t="s">
        <v>36</v>
      </c>
      <c r="C65" s="7">
        <f t="shared" si="0"/>
        <v>3.7456622545613079</v>
      </c>
      <c r="J65" s="7" t="s">
        <v>36</v>
      </c>
      <c r="K65" s="7">
        <f t="shared" si="1"/>
        <v>1.6246771806837708</v>
      </c>
    </row>
    <row r="66" spans="1:11" x14ac:dyDescent="0.45">
      <c r="B66" s="7" t="s">
        <v>37</v>
      </c>
      <c r="C66" s="7">
        <f t="shared" si="0"/>
        <v>1.0262537313329567</v>
      </c>
      <c r="J66" s="7" t="s">
        <v>37</v>
      </c>
      <c r="K66" s="7">
        <f t="shared" si="1"/>
        <v>0.56231242433838102</v>
      </c>
    </row>
    <row r="67" spans="1:11" x14ac:dyDescent="0.45">
      <c r="B67" s="7" t="s">
        <v>38</v>
      </c>
      <c r="C67" s="7">
        <f t="shared" si="0"/>
        <v>0.98953420184860197</v>
      </c>
      <c r="J67" s="7" t="s">
        <v>38</v>
      </c>
      <c r="K67" s="7">
        <f t="shared" si="1"/>
        <v>0.52377566793835229</v>
      </c>
    </row>
    <row r="68" spans="1:11" x14ac:dyDescent="0.45">
      <c r="B68" s="7" t="s">
        <v>39</v>
      </c>
      <c r="C68" s="7">
        <f t="shared" si="0"/>
        <v>2.2021306752406398</v>
      </c>
      <c r="J68" s="7" t="s">
        <v>39</v>
      </c>
      <c r="K68" s="7">
        <f t="shared" si="1"/>
        <v>0.91532101059599713</v>
      </c>
    </row>
    <row r="69" spans="1:11" x14ac:dyDescent="0.45">
      <c r="B69" s="7" t="s">
        <v>40</v>
      </c>
      <c r="C69" s="7">
        <f t="shared" si="0"/>
        <v>2.6236230789869404</v>
      </c>
      <c r="J69" s="7" t="s">
        <v>40</v>
      </c>
      <c r="K69" s="7">
        <f t="shared" si="1"/>
        <v>1.0826190045361803</v>
      </c>
    </row>
    <row r="70" spans="1:11" x14ac:dyDescent="0.45">
      <c r="B70" s="7" t="s">
        <v>41</v>
      </c>
      <c r="C70" s="7">
        <f t="shared" si="0"/>
        <v>3.5536528968832068</v>
      </c>
      <c r="J70" s="7" t="s">
        <v>41</v>
      </c>
      <c r="K70" s="7">
        <f t="shared" si="1"/>
        <v>1.4754795837950276</v>
      </c>
    </row>
    <row r="71" spans="1:11" x14ac:dyDescent="0.45">
      <c r="B71" s="7" t="s">
        <v>42</v>
      </c>
      <c r="C71" s="7">
        <f t="shared" si="0"/>
        <v>2.9783638955071949</v>
      </c>
      <c r="J71" s="7" t="s">
        <v>42</v>
      </c>
      <c r="K71" s="7">
        <f t="shared" si="1"/>
        <v>1.0956809750162309</v>
      </c>
    </row>
    <row r="72" spans="1:11" x14ac:dyDescent="0.45">
      <c r="B72" s="7" t="s">
        <v>64</v>
      </c>
      <c r="C72" s="7"/>
      <c r="J72" s="7" t="s">
        <v>64</v>
      </c>
    </row>
    <row r="73" spans="1:11" x14ac:dyDescent="0.45">
      <c r="A73" s="32" t="s">
        <v>12</v>
      </c>
      <c r="B73" s="11">
        <v>31.25</v>
      </c>
      <c r="C73" s="7">
        <f>C53/G53</f>
        <v>0.27508775447517181</v>
      </c>
      <c r="I73" s="32" t="s">
        <v>14</v>
      </c>
      <c r="J73" s="11">
        <v>31.25</v>
      </c>
      <c r="K73" s="7">
        <f t="shared" si="1"/>
        <v>0.79428031268346022</v>
      </c>
    </row>
    <row r="74" spans="1:11" x14ac:dyDescent="0.45">
      <c r="A74" s="33"/>
      <c r="B74" s="11">
        <v>62.5</v>
      </c>
      <c r="C74" s="7">
        <f t="shared" si="0"/>
        <v>0.59354997306694091</v>
      </c>
      <c r="I74" s="33"/>
      <c r="J74" s="11">
        <v>62.5</v>
      </c>
      <c r="K74" s="7">
        <f t="shared" si="1"/>
        <v>1.6514613388178836</v>
      </c>
    </row>
    <row r="75" spans="1:11" x14ac:dyDescent="0.45">
      <c r="A75" s="33"/>
      <c r="B75" s="11">
        <v>125</v>
      </c>
      <c r="C75" s="7">
        <f t="shared" si="0"/>
        <v>1.5056690460827469</v>
      </c>
      <c r="I75" s="33"/>
      <c r="J75" s="11">
        <v>125</v>
      </c>
      <c r="K75" s="7">
        <f t="shared" si="1"/>
        <v>3.8850912071961288</v>
      </c>
    </row>
    <row r="76" spans="1:11" x14ac:dyDescent="0.45">
      <c r="A76" s="34"/>
      <c r="B76" s="11">
        <v>250</v>
      </c>
      <c r="C76" s="7">
        <f t="shared" si="0"/>
        <v>2.8222375043319365</v>
      </c>
      <c r="I76" s="34"/>
      <c r="J76" s="11">
        <v>250</v>
      </c>
      <c r="K76" s="7">
        <f t="shared" si="1"/>
        <v>7.0931816794524432</v>
      </c>
    </row>
    <row r="78" spans="1:11" x14ac:dyDescent="0.45">
      <c r="C78" s="7" t="s">
        <v>21</v>
      </c>
      <c r="D78" s="7" t="s">
        <v>22</v>
      </c>
      <c r="E78" s="7" t="s">
        <v>26</v>
      </c>
      <c r="F78" s="7" t="s">
        <v>43</v>
      </c>
      <c r="G78" s="24" t="s">
        <v>44</v>
      </c>
      <c r="H78" s="12" t="s">
        <v>45</v>
      </c>
      <c r="I78" s="4" t="s">
        <v>46</v>
      </c>
      <c r="J78" s="8" t="s">
        <v>47</v>
      </c>
      <c r="K78" s="28" t="s">
        <v>26</v>
      </c>
    </row>
    <row r="79" spans="1:11" x14ac:dyDescent="0.45">
      <c r="B79" s="7" t="s">
        <v>31</v>
      </c>
      <c r="C79" s="19">
        <f>C60/ 0.002829</f>
        <v>311.55887750486443</v>
      </c>
      <c r="D79" s="19">
        <f>K60/0.007189</f>
        <v>97.16083277734981</v>
      </c>
      <c r="E79" s="20">
        <f>C79/D79</f>
        <v>3.2066303735664894</v>
      </c>
      <c r="F79" s="20">
        <v>0.95105403440755998</v>
      </c>
      <c r="G79" s="19">
        <f t="shared" ref="G79:G90" si="2">C79/F79</f>
        <v>327.59324521339505</v>
      </c>
      <c r="H79" s="19">
        <f t="shared" ref="H79:H90" si="3">D79/F79</f>
        <v>102.16121194194208</v>
      </c>
      <c r="I79" s="27">
        <f>AVERAGE(G79,G85)</f>
        <v>346.93042353963489</v>
      </c>
      <c r="J79" s="22">
        <f>AVERAGE(H79,H85)</f>
        <v>90.56776631991562</v>
      </c>
      <c r="K79" s="29">
        <f t="shared" ref="K79:K84" si="4">AVERAGE(E79,E85)</f>
        <v>3.9222183354852533</v>
      </c>
    </row>
    <row r="80" spans="1:11" x14ac:dyDescent="0.45">
      <c r="B80" s="7" t="s">
        <v>32</v>
      </c>
      <c r="C80" s="19">
        <f t="shared" ref="C80:C90" si="5">C61/ 0.002829</f>
        <v>253.67141476899411</v>
      </c>
      <c r="D80" s="19">
        <f t="shared" ref="D80:D90" si="6">K61/0.007189</f>
        <v>49.500595409918482</v>
      </c>
      <c r="E80" s="20">
        <f t="shared" ref="E80:E90" si="7">C80/D80</f>
        <v>5.1246134045120133</v>
      </c>
      <c r="F80" s="20">
        <v>0.77841046765204758</v>
      </c>
      <c r="G80" s="19">
        <f t="shared" si="2"/>
        <v>325.88386887210538</v>
      </c>
      <c r="H80" s="19">
        <f t="shared" si="3"/>
        <v>63.591893309489045</v>
      </c>
      <c r="I80" s="27">
        <f>AVERAGE(G80,G86)</f>
        <v>337.91789343341463</v>
      </c>
      <c r="J80" s="22">
        <f t="shared" ref="J80:J84" si="8">AVERAGE(H80,H86)</f>
        <v>68.242574821203888</v>
      </c>
      <c r="K80" s="29">
        <f t="shared" si="4"/>
        <v>4.9627476730669446</v>
      </c>
    </row>
    <row r="81" spans="1:11" x14ac:dyDescent="0.45">
      <c r="B81" s="7" t="s">
        <v>33</v>
      </c>
      <c r="C81" s="19">
        <f t="shared" si="5"/>
        <v>847.33404403538987</v>
      </c>
      <c r="D81" s="19">
        <f t="shared" si="6"/>
        <v>122.23977928745235</v>
      </c>
      <c r="E81" s="20">
        <f t="shared" si="7"/>
        <v>6.9317373523952925</v>
      </c>
      <c r="F81" s="20">
        <v>1.0691785800823843</v>
      </c>
      <c r="G81" s="19">
        <f t="shared" si="2"/>
        <v>792.50937104454476</v>
      </c>
      <c r="H81" s="19">
        <f t="shared" si="3"/>
        <v>114.33055390806025</v>
      </c>
      <c r="I81" s="27">
        <f>AVERAGE(G81,G87)</f>
        <v>753.20033953107486</v>
      </c>
      <c r="J81" s="22">
        <f t="shared" si="8"/>
        <v>115.54968848908646</v>
      </c>
      <c r="K81" s="29">
        <f t="shared" si="4"/>
        <v>6.5227261885361756</v>
      </c>
    </row>
    <row r="82" spans="1:11" x14ac:dyDescent="0.45">
      <c r="B82" s="7" t="s">
        <v>34</v>
      </c>
      <c r="C82" s="19">
        <f t="shared" si="5"/>
        <v>712.78708202035887</v>
      </c>
      <c r="D82" s="19">
        <f t="shared" si="6"/>
        <v>120.5599925847465</v>
      </c>
      <c r="E82" s="20">
        <f t="shared" si="7"/>
        <v>5.9123019729726014</v>
      </c>
      <c r="F82" s="20">
        <v>0.82687181972377044</v>
      </c>
      <c r="G82" s="19">
        <f t="shared" si="2"/>
        <v>862.02850915692909</v>
      </c>
      <c r="H82" s="19">
        <f t="shared" si="3"/>
        <v>145.80251703948679</v>
      </c>
      <c r="I82" s="27">
        <f>AVERAGE(G82,G88)</f>
        <v>839.26941930490648</v>
      </c>
      <c r="J82" s="22">
        <f t="shared" si="8"/>
        <v>139.19466799489805</v>
      </c>
      <c r="K82" s="29">
        <f t="shared" si="4"/>
        <v>6.0353044646268916</v>
      </c>
    </row>
    <row r="83" spans="1:11" x14ac:dyDescent="0.45">
      <c r="B83" s="7" t="s">
        <v>35</v>
      </c>
      <c r="C83" s="19">
        <f t="shared" si="5"/>
        <v>1120.2365729517628</v>
      </c>
      <c r="D83" s="19">
        <f t="shared" si="6"/>
        <v>191.12008544123179</v>
      </c>
      <c r="E83" s="20">
        <f t="shared" si="7"/>
        <v>5.8614277529518395</v>
      </c>
      <c r="F83" s="20">
        <v>1.2115338017930704</v>
      </c>
      <c r="G83" s="19">
        <f t="shared" si="2"/>
        <v>924.64326731438473</v>
      </c>
      <c r="H83" s="19">
        <f t="shared" si="3"/>
        <v>157.75051852319268</v>
      </c>
      <c r="I83" s="27">
        <f>AVERAGE(G83,G89)</f>
        <v>979.44259955058874</v>
      </c>
      <c r="J83" s="22">
        <f t="shared" si="8"/>
        <v>163.36710715364916</v>
      </c>
      <c r="K83" s="29">
        <f t="shared" si="4"/>
        <v>5.9908964786724797</v>
      </c>
    </row>
    <row r="84" spans="1:11" x14ac:dyDescent="0.45">
      <c r="B84" s="7" t="s">
        <v>36</v>
      </c>
      <c r="C84" s="19">
        <f t="shared" si="5"/>
        <v>1324.0234197813036</v>
      </c>
      <c r="D84" s="19">
        <f t="shared" si="6"/>
        <v>225.99487838138415</v>
      </c>
      <c r="E84" s="20">
        <f t="shared" si="7"/>
        <v>5.8586434757468702</v>
      </c>
      <c r="F84" s="20">
        <v>1.2085049672885877</v>
      </c>
      <c r="G84" s="19">
        <f t="shared" si="2"/>
        <v>1095.587900438584</v>
      </c>
      <c r="H84" s="19">
        <f t="shared" si="3"/>
        <v>187.00368182054578</v>
      </c>
      <c r="I84" s="27">
        <f>AVERAGE(G84,G90)</f>
        <v>980.12180535007815</v>
      </c>
      <c r="J84" s="22">
        <f t="shared" si="8"/>
        <v>156.08882785469922</v>
      </c>
      <c r="K84" s="29">
        <f t="shared" si="4"/>
        <v>6.3831375887201016</v>
      </c>
    </row>
    <row r="85" spans="1:11" x14ac:dyDescent="0.45">
      <c r="B85" s="7" t="s">
        <v>37</v>
      </c>
      <c r="C85" s="19">
        <f t="shared" si="5"/>
        <v>362.76201178259339</v>
      </c>
      <c r="D85" s="19">
        <f t="shared" si="6"/>
        <v>78.218448231795946</v>
      </c>
      <c r="E85" s="19">
        <f t="shared" si="7"/>
        <v>4.6378062974040173</v>
      </c>
      <c r="F85" s="19">
        <v>0.99042888296583476</v>
      </c>
      <c r="G85" s="23">
        <f t="shared" si="2"/>
        <v>366.26760186587472</v>
      </c>
      <c r="H85" s="23">
        <f t="shared" si="3"/>
        <v>78.974320697889141</v>
      </c>
      <c r="I85" s="6"/>
      <c r="J85" s="6"/>
      <c r="K85" s="6"/>
    </row>
    <row r="86" spans="1:11" x14ac:dyDescent="0.45">
      <c r="B86" s="7" t="s">
        <v>38</v>
      </c>
      <c r="C86" s="19">
        <f t="shared" si="5"/>
        <v>349.78232656366276</v>
      </c>
      <c r="D86" s="19">
        <f t="shared" si="6"/>
        <v>72.857931275330685</v>
      </c>
      <c r="E86" s="19">
        <f t="shared" si="7"/>
        <v>4.800881941621876</v>
      </c>
      <c r="F86" s="19">
        <v>0.99951538647928284</v>
      </c>
      <c r="G86" s="19">
        <f t="shared" si="2"/>
        <v>349.95191799472389</v>
      </c>
      <c r="H86" s="19">
        <f t="shared" si="3"/>
        <v>72.893256332918725</v>
      </c>
      <c r="I86" s="6"/>
      <c r="J86" s="6"/>
      <c r="K86" s="6"/>
    </row>
    <row r="87" spans="1:11" x14ac:dyDescent="0.45">
      <c r="B87" s="7" t="s">
        <v>39</v>
      </c>
      <c r="C87" s="19">
        <f t="shared" si="5"/>
        <v>778.41310542263693</v>
      </c>
      <c r="D87" s="19">
        <f t="shared" si="6"/>
        <v>127.32243853053235</v>
      </c>
      <c r="E87" s="19">
        <f t="shared" si="7"/>
        <v>6.1137150246770586</v>
      </c>
      <c r="F87" s="19">
        <v>1.0903804216137631</v>
      </c>
      <c r="G87" s="19">
        <f t="shared" si="2"/>
        <v>713.89130801760496</v>
      </c>
      <c r="H87" s="19">
        <f t="shared" si="3"/>
        <v>116.76882307011266</v>
      </c>
      <c r="I87" s="6"/>
      <c r="J87" s="6"/>
      <c r="K87" s="6"/>
    </row>
    <row r="88" spans="1:11" x14ac:dyDescent="0.45">
      <c r="B88" s="7" t="s">
        <v>40</v>
      </c>
      <c r="C88" s="19">
        <f t="shared" si="5"/>
        <v>927.40299716752929</v>
      </c>
      <c r="D88" s="19">
        <f t="shared" si="6"/>
        <v>150.59382452861041</v>
      </c>
      <c r="E88" s="19">
        <f t="shared" si="7"/>
        <v>6.1583069562811827</v>
      </c>
      <c r="F88" s="19">
        <v>1.1358129391810032</v>
      </c>
      <c r="G88" s="19">
        <f t="shared" si="2"/>
        <v>816.51032945288387</v>
      </c>
      <c r="H88" s="19">
        <f t="shared" si="3"/>
        <v>132.58681895030935</v>
      </c>
      <c r="I88" s="6"/>
      <c r="J88" s="6"/>
      <c r="K88" s="6"/>
    </row>
    <row r="89" spans="1:11" x14ac:dyDescent="0.45">
      <c r="B89" s="7" t="s">
        <v>41</v>
      </c>
      <c r="C89" s="19">
        <f t="shared" si="5"/>
        <v>1256.1516072404409</v>
      </c>
      <c r="D89" s="19">
        <f t="shared" si="6"/>
        <v>205.24128304284707</v>
      </c>
      <c r="E89" s="19">
        <f t="shared" si="7"/>
        <v>6.1203652043931198</v>
      </c>
      <c r="F89" s="19">
        <v>1.214562636297553</v>
      </c>
      <c r="G89" s="19">
        <f t="shared" si="2"/>
        <v>1034.2419317867927</v>
      </c>
      <c r="H89" s="19">
        <f t="shared" si="3"/>
        <v>168.98369578410566</v>
      </c>
      <c r="I89" s="6"/>
      <c r="J89" s="6"/>
      <c r="K89" s="6"/>
    </row>
    <row r="90" spans="1:11" x14ac:dyDescent="0.45">
      <c r="B90" s="7" t="s">
        <v>42</v>
      </c>
      <c r="C90" s="19">
        <f t="shared" si="5"/>
        <v>1052.7974179947666</v>
      </c>
      <c r="D90" s="19">
        <f t="shared" si="6"/>
        <v>152.41076297346373</v>
      </c>
      <c r="E90" s="19">
        <f t="shared" si="7"/>
        <v>6.907631701693334</v>
      </c>
      <c r="F90" s="19">
        <v>1.2175914708020357</v>
      </c>
      <c r="G90" s="19">
        <f t="shared" si="2"/>
        <v>864.65571026157227</v>
      </c>
      <c r="H90" s="19">
        <f t="shared" si="3"/>
        <v>125.17397388885267</v>
      </c>
      <c r="I90" s="6"/>
      <c r="J90" s="6"/>
      <c r="K90" s="6"/>
    </row>
    <row r="92" spans="1:11" x14ac:dyDescent="0.45">
      <c r="A92" s="3" t="s">
        <v>48</v>
      </c>
      <c r="B92" s="3"/>
      <c r="C92" s="3"/>
      <c r="D92" s="3"/>
      <c r="E92" s="3"/>
      <c r="F92" s="3"/>
      <c r="G92" s="3"/>
      <c r="H92" s="3"/>
      <c r="I92" s="3"/>
      <c r="J92" s="3"/>
      <c r="K92" s="3"/>
    </row>
    <row r="94" spans="1:11" x14ac:dyDescent="0.45">
      <c r="A94" s="2" t="s">
        <v>1</v>
      </c>
      <c r="B94" s="2"/>
      <c r="C94" s="2"/>
      <c r="E94" s="30" t="s">
        <v>2</v>
      </c>
      <c r="F94" s="30"/>
      <c r="G94" s="30"/>
      <c r="I94" s="5" t="s">
        <v>3</v>
      </c>
      <c r="J94" s="5"/>
      <c r="K94" s="5"/>
    </row>
    <row r="95" spans="1:11" x14ac:dyDescent="0.45">
      <c r="C95" t="s">
        <v>4</v>
      </c>
      <c r="G95" t="s">
        <v>4</v>
      </c>
      <c r="K95" t="s">
        <v>4</v>
      </c>
    </row>
    <row r="96" spans="1:11" x14ac:dyDescent="0.45">
      <c r="C96" t="s">
        <v>5</v>
      </c>
      <c r="G96" t="s">
        <v>5</v>
      </c>
      <c r="K96" t="s">
        <v>5</v>
      </c>
    </row>
    <row r="97" spans="1:11" x14ac:dyDescent="0.45">
      <c r="C97" t="s">
        <v>6</v>
      </c>
      <c r="G97" t="s">
        <v>6</v>
      </c>
      <c r="K97" t="s">
        <v>6</v>
      </c>
    </row>
    <row r="98" spans="1:11" x14ac:dyDescent="0.45">
      <c r="C98" t="s">
        <v>49</v>
      </c>
      <c r="G98" t="s">
        <v>50</v>
      </c>
      <c r="K98" t="s">
        <v>51</v>
      </c>
    </row>
    <row r="99" spans="1:11" x14ac:dyDescent="0.45">
      <c r="B99" s="7" t="s">
        <v>52</v>
      </c>
      <c r="C99" s="9">
        <v>3726260</v>
      </c>
      <c r="F99" s="7" t="s">
        <v>52</v>
      </c>
      <c r="G99" s="9">
        <v>6885513</v>
      </c>
      <c r="J99" s="7" t="s">
        <v>52</v>
      </c>
      <c r="K99" s="9">
        <v>2075867</v>
      </c>
    </row>
    <row r="100" spans="1:11" x14ac:dyDescent="0.45">
      <c r="B100" s="7" t="s">
        <v>53</v>
      </c>
      <c r="C100" s="9">
        <v>4223306</v>
      </c>
      <c r="F100" s="7" t="s">
        <v>53</v>
      </c>
      <c r="G100" s="9">
        <v>9702219</v>
      </c>
      <c r="J100" s="7" t="s">
        <v>53</v>
      </c>
      <c r="K100" s="9">
        <v>2153050</v>
      </c>
    </row>
    <row r="101" spans="1:11" x14ac:dyDescent="0.45">
      <c r="B101" s="7" t="s">
        <v>54</v>
      </c>
      <c r="C101" s="9">
        <v>19439294</v>
      </c>
      <c r="F101" s="7" t="s">
        <v>54</v>
      </c>
      <c r="G101" s="9">
        <v>11364798</v>
      </c>
      <c r="J101" s="7" t="s">
        <v>54</v>
      </c>
      <c r="K101" s="9">
        <v>4109622</v>
      </c>
    </row>
    <row r="102" spans="1:11" x14ac:dyDescent="0.45">
      <c r="B102" s="7" t="s">
        <v>55</v>
      </c>
      <c r="C102" s="9">
        <v>14195877</v>
      </c>
      <c r="F102" s="7" t="s">
        <v>55</v>
      </c>
      <c r="G102" s="9">
        <v>11174276</v>
      </c>
      <c r="J102" s="7" t="s">
        <v>55</v>
      </c>
      <c r="K102" s="9">
        <v>3402133</v>
      </c>
    </row>
    <row r="103" spans="1:11" x14ac:dyDescent="0.45">
      <c r="B103" s="7" t="s">
        <v>56</v>
      </c>
      <c r="C103" s="9">
        <v>13035086</v>
      </c>
      <c r="F103" s="7" t="s">
        <v>56</v>
      </c>
      <c r="G103" s="9">
        <v>12426047</v>
      </c>
      <c r="J103" s="7" t="s">
        <v>56</v>
      </c>
      <c r="K103" s="9">
        <v>5204067</v>
      </c>
    </row>
    <row r="104" spans="1:11" x14ac:dyDescent="0.45">
      <c r="B104" s="7" t="s">
        <v>57</v>
      </c>
      <c r="C104" s="9">
        <v>8739512</v>
      </c>
      <c r="F104" s="7" t="s">
        <v>57</v>
      </c>
      <c r="G104" s="9">
        <v>9962379</v>
      </c>
      <c r="J104" s="7" t="s">
        <v>57</v>
      </c>
      <c r="K104" s="9">
        <v>3054223</v>
      </c>
    </row>
    <row r="105" spans="1:11" x14ac:dyDescent="0.45">
      <c r="B105" s="7" t="s">
        <v>58</v>
      </c>
      <c r="C105" s="9">
        <v>6800041</v>
      </c>
      <c r="F105" s="7" t="s">
        <v>58</v>
      </c>
      <c r="G105" s="9">
        <v>11237373</v>
      </c>
      <c r="J105" s="7" t="s">
        <v>58</v>
      </c>
      <c r="K105" s="9">
        <v>2920071</v>
      </c>
    </row>
    <row r="106" spans="1:11" x14ac:dyDescent="0.45">
      <c r="B106" s="7" t="s">
        <v>59</v>
      </c>
      <c r="C106" s="9">
        <v>5278011</v>
      </c>
      <c r="F106" s="7" t="s">
        <v>59</v>
      </c>
      <c r="G106" s="9">
        <v>5479087</v>
      </c>
      <c r="J106" s="7" t="s">
        <v>59</v>
      </c>
      <c r="K106" s="9">
        <v>1900532</v>
      </c>
    </row>
    <row r="107" spans="1:11" x14ac:dyDescent="0.45">
      <c r="B107" s="7" t="s">
        <v>64</v>
      </c>
      <c r="J107" s="7" t="s">
        <v>64</v>
      </c>
    </row>
    <row r="108" spans="1:11" x14ac:dyDescent="0.45">
      <c r="A108" s="32" t="s">
        <v>12</v>
      </c>
      <c r="B108" s="11">
        <v>125</v>
      </c>
      <c r="C108" s="9">
        <v>2336165</v>
      </c>
      <c r="F108" s="38" t="s">
        <v>13</v>
      </c>
      <c r="G108" s="9">
        <v>8205268</v>
      </c>
      <c r="I108" s="32" t="s">
        <v>14</v>
      </c>
      <c r="J108" s="11">
        <v>125</v>
      </c>
      <c r="K108" s="9">
        <v>5357539</v>
      </c>
    </row>
    <row r="109" spans="1:11" x14ac:dyDescent="0.45">
      <c r="A109" s="33"/>
      <c r="B109" s="11">
        <v>250</v>
      </c>
      <c r="C109" s="9">
        <v>6041586</v>
      </c>
      <c r="F109" s="38"/>
      <c r="G109" s="9">
        <v>9695412</v>
      </c>
      <c r="I109" s="33"/>
      <c r="J109" s="11">
        <v>250</v>
      </c>
      <c r="K109" s="9">
        <v>14197093</v>
      </c>
    </row>
    <row r="110" spans="1:11" x14ac:dyDescent="0.45">
      <c r="A110" s="33"/>
      <c r="B110" s="11">
        <v>500</v>
      </c>
      <c r="C110" s="9">
        <v>11239648</v>
      </c>
      <c r="F110" s="38"/>
      <c r="G110" s="9">
        <v>8210673</v>
      </c>
      <c r="I110" s="33"/>
      <c r="J110" s="11">
        <v>500</v>
      </c>
      <c r="K110" s="9">
        <v>26289542</v>
      </c>
    </row>
    <row r="111" spans="1:11" x14ac:dyDescent="0.45">
      <c r="A111" s="34"/>
      <c r="B111" s="11">
        <v>1000</v>
      </c>
      <c r="C111" s="9">
        <v>30838615</v>
      </c>
      <c r="F111" s="38"/>
      <c r="G111" s="9">
        <v>10325049</v>
      </c>
      <c r="I111" s="34"/>
      <c r="J111" s="11">
        <v>1000</v>
      </c>
      <c r="K111" s="9">
        <v>75214825</v>
      </c>
    </row>
    <row r="113" spans="1:11" x14ac:dyDescent="0.45">
      <c r="A113" t="s">
        <v>17</v>
      </c>
      <c r="I113" t="s">
        <v>18</v>
      </c>
    </row>
    <row r="115" spans="1:11" x14ac:dyDescent="0.45">
      <c r="B115" s="7" t="s">
        <v>52</v>
      </c>
      <c r="C115" s="7">
        <f>C99/G99</f>
        <v>0.54117391107968282</v>
      </c>
      <c r="J115" s="7" t="s">
        <v>52</v>
      </c>
      <c r="K115" s="7">
        <f>K99/G99</f>
        <v>0.3014832736500534</v>
      </c>
    </row>
    <row r="116" spans="1:11" x14ac:dyDescent="0.45">
      <c r="B116" s="7" t="s">
        <v>53</v>
      </c>
      <c r="C116" s="7">
        <f t="shared" ref="C116:C127" si="9">C100/G100</f>
        <v>0.43529279229833917</v>
      </c>
      <c r="J116" s="7" t="s">
        <v>53</v>
      </c>
      <c r="K116" s="7">
        <f t="shared" ref="K116:K127" si="10">K100/G100</f>
        <v>0.2219131520325402</v>
      </c>
    </row>
    <row r="117" spans="1:11" x14ac:dyDescent="0.45">
      <c r="B117" s="7" t="s">
        <v>54</v>
      </c>
      <c r="C117" s="7">
        <f t="shared" si="9"/>
        <v>1.7104830195838061</v>
      </c>
      <c r="J117" s="7" t="s">
        <v>54</v>
      </c>
      <c r="K117" s="7">
        <f t="shared" si="10"/>
        <v>0.36160977080278944</v>
      </c>
    </row>
    <row r="118" spans="1:11" x14ac:dyDescent="0.45">
      <c r="B118" s="7" t="s">
        <v>55</v>
      </c>
      <c r="C118" s="7">
        <f t="shared" si="9"/>
        <v>1.2704068702079669</v>
      </c>
      <c r="J118" s="7" t="s">
        <v>55</v>
      </c>
      <c r="K118" s="7">
        <f t="shared" si="10"/>
        <v>0.30446115703603527</v>
      </c>
    </row>
    <row r="119" spans="1:11" x14ac:dyDescent="0.45">
      <c r="B119" s="7" t="s">
        <v>56</v>
      </c>
      <c r="C119" s="7">
        <f t="shared" si="9"/>
        <v>1.0490130932226476</v>
      </c>
      <c r="J119" s="7" t="s">
        <v>56</v>
      </c>
      <c r="K119" s="7">
        <f t="shared" si="10"/>
        <v>0.41880309965027496</v>
      </c>
    </row>
    <row r="120" spans="1:11" x14ac:dyDescent="0.45">
      <c r="B120" s="7" t="s">
        <v>57</v>
      </c>
      <c r="C120" s="7">
        <f t="shared" si="9"/>
        <v>0.87725150789786255</v>
      </c>
      <c r="J120" s="7" t="s">
        <v>57</v>
      </c>
      <c r="K120" s="7">
        <f t="shared" si="10"/>
        <v>0.30657566832179339</v>
      </c>
    </row>
    <row r="121" spans="1:11" x14ac:dyDescent="0.45">
      <c r="B121" s="7" t="s">
        <v>58</v>
      </c>
      <c r="C121" s="7">
        <f t="shared" si="9"/>
        <v>0.60512728375217228</v>
      </c>
      <c r="J121" s="7" t="s">
        <v>58</v>
      </c>
      <c r="K121" s="7">
        <f t="shared" si="10"/>
        <v>0.259853526264546</v>
      </c>
    </row>
    <row r="122" spans="1:11" x14ac:dyDescent="0.45">
      <c r="B122" s="7" t="s">
        <v>59</v>
      </c>
      <c r="C122" s="7">
        <f t="shared" si="9"/>
        <v>0.96330118503319984</v>
      </c>
      <c r="J122" s="7" t="s">
        <v>59</v>
      </c>
      <c r="K122" s="7">
        <f t="shared" si="10"/>
        <v>0.34687019935985686</v>
      </c>
    </row>
    <row r="123" spans="1:11" x14ac:dyDescent="0.45">
      <c r="B123" s="7" t="s">
        <v>64</v>
      </c>
      <c r="J123" s="7" t="s">
        <v>64</v>
      </c>
    </row>
    <row r="124" spans="1:11" x14ac:dyDescent="0.45">
      <c r="A124" s="32" t="s">
        <v>12</v>
      </c>
      <c r="B124" s="11">
        <v>125</v>
      </c>
      <c r="C124" s="7">
        <f t="shared" si="9"/>
        <v>0.28471525853878266</v>
      </c>
      <c r="I124" s="32" t="s">
        <v>14</v>
      </c>
      <c r="J124" s="11">
        <v>125</v>
      </c>
      <c r="K124" s="7">
        <f t="shared" si="10"/>
        <v>0.65293894117778972</v>
      </c>
    </row>
    <row r="125" spans="1:11" x14ac:dyDescent="0.45">
      <c r="A125" s="33"/>
      <c r="B125" s="11">
        <v>250</v>
      </c>
      <c r="C125" s="7">
        <f t="shared" si="9"/>
        <v>0.62313865568580273</v>
      </c>
      <c r="I125" s="33"/>
      <c r="J125" s="11">
        <v>250</v>
      </c>
      <c r="K125" s="7">
        <f t="shared" si="10"/>
        <v>1.4643104387931116</v>
      </c>
    </row>
    <row r="126" spans="1:11" x14ac:dyDescent="0.45">
      <c r="A126" s="33"/>
      <c r="B126" s="11">
        <v>500</v>
      </c>
      <c r="C126" s="7">
        <f t="shared" si="9"/>
        <v>1.3689070311288734</v>
      </c>
      <c r="I126" s="33"/>
      <c r="J126" s="11">
        <v>500</v>
      </c>
      <c r="K126" s="7">
        <f t="shared" si="10"/>
        <v>3.2018741947219187</v>
      </c>
    </row>
    <row r="127" spans="1:11" x14ac:dyDescent="0.45">
      <c r="A127" s="34"/>
      <c r="B127" s="11">
        <v>1000</v>
      </c>
      <c r="C127" s="7">
        <f t="shared" si="9"/>
        <v>2.9867766244983436</v>
      </c>
      <c r="I127" s="34"/>
      <c r="J127" s="11">
        <v>1000</v>
      </c>
      <c r="K127" s="7">
        <f t="shared" si="10"/>
        <v>7.2846942421290208</v>
      </c>
    </row>
    <row r="128" spans="1:11" x14ac:dyDescent="0.45">
      <c r="A128" s="26"/>
      <c r="B128" s="26"/>
      <c r="I128" s="26"/>
      <c r="J128" s="26"/>
    </row>
    <row r="130" spans="2:8" x14ac:dyDescent="0.45">
      <c r="C130" s="7" t="s">
        <v>21</v>
      </c>
      <c r="D130" s="7" t="s">
        <v>60</v>
      </c>
      <c r="E130" s="7" t="s">
        <v>61</v>
      </c>
      <c r="F130" s="4" t="s">
        <v>62</v>
      </c>
      <c r="G130" s="8" t="s">
        <v>63</v>
      </c>
      <c r="H130" s="28" t="s">
        <v>26</v>
      </c>
    </row>
    <row r="131" spans="2:8" x14ac:dyDescent="0.45">
      <c r="B131" s="7" t="s">
        <v>52</v>
      </c>
      <c r="C131" s="19">
        <f t="shared" ref="C131:C138" si="11">C115/0.002908</f>
        <v>186.09831880319217</v>
      </c>
      <c r="D131" s="19">
        <f t="shared" ref="D131:D138" si="12">K115/0.007027</f>
        <v>42.903553956176658</v>
      </c>
      <c r="E131" s="19">
        <v>0.42</v>
      </c>
      <c r="F131" s="21">
        <f t="shared" ref="F131:F138" si="13">C131/E131</f>
        <v>443.09123524569566</v>
      </c>
      <c r="G131" s="22">
        <f t="shared" ref="G131:G138" si="14">D131/E131</f>
        <v>102.15131894327776</v>
      </c>
      <c r="H131" s="29">
        <f t="shared" ref="H131:H138" si="15">F131/G131</f>
        <v>4.3375968105877698</v>
      </c>
    </row>
    <row r="132" spans="2:8" x14ac:dyDescent="0.45">
      <c r="B132" s="7" t="s">
        <v>53</v>
      </c>
      <c r="C132" s="19">
        <f t="shared" si="11"/>
        <v>149.68803036394056</v>
      </c>
      <c r="D132" s="19">
        <f t="shared" si="12"/>
        <v>31.580070020284644</v>
      </c>
      <c r="E132" s="19">
        <v>0.4</v>
      </c>
      <c r="F132" s="21">
        <f t="shared" si="13"/>
        <v>374.22007590985135</v>
      </c>
      <c r="G132" s="22">
        <f t="shared" si="14"/>
        <v>78.950175050711607</v>
      </c>
      <c r="H132" s="29">
        <f t="shared" si="15"/>
        <v>4.7399524531703792</v>
      </c>
    </row>
    <row r="133" spans="2:8" x14ac:dyDescent="0.45">
      <c r="B133" s="7" t="s">
        <v>54</v>
      </c>
      <c r="C133" s="19">
        <f t="shared" si="11"/>
        <v>588.19911264917675</v>
      </c>
      <c r="D133" s="19">
        <f t="shared" si="12"/>
        <v>51.460049922127425</v>
      </c>
      <c r="E133" s="19">
        <v>0.41</v>
      </c>
      <c r="F133" s="21">
        <f t="shared" si="13"/>
        <v>1434.6319820711628</v>
      </c>
      <c r="G133" s="22">
        <f t="shared" si="14"/>
        <v>125.51231688323763</v>
      </c>
      <c r="H133" s="29">
        <f t="shared" si="15"/>
        <v>11.430208745216465</v>
      </c>
    </row>
    <row r="134" spans="2:8" x14ac:dyDescent="0.45">
      <c r="B134" s="7" t="s">
        <v>55</v>
      </c>
      <c r="C134" s="19">
        <f t="shared" si="11"/>
        <v>436.86618645390888</v>
      </c>
      <c r="D134" s="19">
        <f t="shared" si="12"/>
        <v>43.327331298710014</v>
      </c>
      <c r="E134" s="19">
        <v>0.41</v>
      </c>
      <c r="F134" s="21">
        <f t="shared" si="13"/>
        <v>1065.5272840339242</v>
      </c>
      <c r="G134" s="22">
        <f t="shared" si="14"/>
        <v>105.67641780173174</v>
      </c>
      <c r="H134" s="29">
        <f t="shared" si="15"/>
        <v>10.082923950289912</v>
      </c>
    </row>
    <row r="135" spans="2:8" x14ac:dyDescent="0.45">
      <c r="B135" s="7" t="s">
        <v>56</v>
      </c>
      <c r="C135" s="19">
        <f t="shared" si="11"/>
        <v>360.73352586748541</v>
      </c>
      <c r="D135" s="19">
        <f t="shared" si="12"/>
        <v>59.599131869969398</v>
      </c>
      <c r="E135" s="19">
        <v>0.69</v>
      </c>
      <c r="F135" s="21">
        <f t="shared" si="13"/>
        <v>522.80221140215281</v>
      </c>
      <c r="G135" s="22">
        <f t="shared" si="14"/>
        <v>86.375553434738265</v>
      </c>
      <c r="H135" s="29">
        <f t="shared" si="15"/>
        <v>6.0526641001167087</v>
      </c>
    </row>
    <row r="136" spans="2:8" x14ac:dyDescent="0.45">
      <c r="B136" s="7" t="s">
        <v>57</v>
      </c>
      <c r="C136" s="19">
        <f t="shared" si="11"/>
        <v>301.66833146418935</v>
      </c>
      <c r="D136" s="19">
        <f t="shared" si="12"/>
        <v>43.628243677500123</v>
      </c>
      <c r="E136" s="19">
        <v>0.53</v>
      </c>
      <c r="F136" s="21">
        <f t="shared" si="13"/>
        <v>569.18553106450815</v>
      </c>
      <c r="G136" s="22">
        <f t="shared" si="14"/>
        <v>82.317440900943623</v>
      </c>
      <c r="H136" s="29">
        <f t="shared" si="15"/>
        <v>6.914519266329421</v>
      </c>
    </row>
    <row r="137" spans="2:8" x14ac:dyDescent="0.45">
      <c r="B137" s="7" t="s">
        <v>58</v>
      </c>
      <c r="C137" s="19">
        <f t="shared" si="11"/>
        <v>208.09053774146227</v>
      </c>
      <c r="D137" s="19">
        <f t="shared" si="12"/>
        <v>36.979297888792658</v>
      </c>
      <c r="E137" s="19">
        <v>0.46</v>
      </c>
      <c r="F137" s="21">
        <f t="shared" si="13"/>
        <v>452.37073422057011</v>
      </c>
      <c r="G137" s="22">
        <f t="shared" si="14"/>
        <v>80.389778019114473</v>
      </c>
      <c r="H137" s="29">
        <f t="shared" si="15"/>
        <v>5.6272171085359739</v>
      </c>
    </row>
    <row r="138" spans="2:8" x14ac:dyDescent="0.45">
      <c r="B138" s="7" t="s">
        <v>59</v>
      </c>
      <c r="C138" s="19">
        <f t="shared" si="11"/>
        <v>331.25900448184314</v>
      </c>
      <c r="D138" s="19">
        <f t="shared" si="12"/>
        <v>49.362487456931383</v>
      </c>
      <c r="E138" s="19">
        <v>0.51</v>
      </c>
      <c r="F138" s="21">
        <f t="shared" si="13"/>
        <v>649.52745976831989</v>
      </c>
      <c r="G138" s="22">
        <f t="shared" si="14"/>
        <v>96.789191092022321</v>
      </c>
      <c r="H138" s="29">
        <f t="shared" si="15"/>
        <v>6.7107437559921506</v>
      </c>
    </row>
  </sheetData>
  <mergeCells count="15">
    <mergeCell ref="A108:A111"/>
    <mergeCell ref="I108:I111"/>
    <mergeCell ref="I23:I26"/>
    <mergeCell ref="A124:A127"/>
    <mergeCell ref="I124:I127"/>
    <mergeCell ref="I53:I56"/>
    <mergeCell ref="F108:F111"/>
    <mergeCell ref="A73:A76"/>
    <mergeCell ref="I73:I76"/>
    <mergeCell ref="F53:F56"/>
    <mergeCell ref="A13:A16"/>
    <mergeCell ref="A23:A26"/>
    <mergeCell ref="I13:I16"/>
    <mergeCell ref="F13:F16"/>
    <mergeCell ref="A53:A5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 Fig 4a, 4c</vt:lpstr>
    </vt:vector>
  </TitlesOfParts>
  <Manager/>
  <Company>Universitaet Wuerzburg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Elisabeth Jeanclos</dc:creator>
  <cp:keywords/>
  <dc:description/>
  <cp:lastModifiedBy>Antje Gohla</cp:lastModifiedBy>
  <cp:revision/>
  <dcterms:created xsi:type="dcterms:W3CDTF">2021-03-11T11:00:31Z</dcterms:created>
  <dcterms:modified xsi:type="dcterms:W3CDTF">2024-05-01T15:42:25Z</dcterms:modified>
  <cp:category/>
  <cp:contentStatus/>
</cp:coreProperties>
</file>