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work\SJTU\Projects\邓诗凯\MS\submit\elife\"/>
    </mc:Choice>
  </mc:AlternateContent>
  <xr:revisionPtr revIDLastSave="0" documentId="13_ncr:1_{1B6065B0-034F-4D28-8234-FB12A56EC101}" xr6:coauthVersionLast="47" xr6:coauthVersionMax="47" xr10:uidLastSave="{00000000-0000-0000-0000-000000000000}"/>
  <bookViews>
    <workbookView xWindow="-110" yWindow="-110" windowWidth="21820" windowHeight="14020" xr2:uid="{26F2CED9-11B7-4CD8-90A8-32C7D7C5CE0A}"/>
  </bookViews>
  <sheets>
    <sheet name="Figure_5-source_data_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9" i="1" l="1"/>
  <c r="S10" i="1"/>
  <c r="S11" i="1"/>
  <c r="S12" i="1"/>
  <c r="S13" i="1"/>
  <c r="S14" i="1"/>
  <c r="S15" i="1"/>
  <c r="S8" i="1"/>
  <c r="R9" i="1"/>
  <c r="R10" i="1"/>
  <c r="R11" i="1"/>
  <c r="R12" i="1"/>
  <c r="R13" i="1"/>
  <c r="R14" i="1"/>
  <c r="R15" i="1"/>
  <c r="R8" i="1"/>
  <c r="Q9" i="1"/>
  <c r="Q10" i="1"/>
  <c r="Q11" i="1"/>
  <c r="Q12" i="1"/>
  <c r="Q13" i="1"/>
  <c r="Q14" i="1"/>
  <c r="Q15" i="1"/>
  <c r="Q8" i="1"/>
  <c r="I9" i="1"/>
  <c r="I10" i="1"/>
  <c r="I11" i="1"/>
  <c r="I12" i="1"/>
  <c r="I13" i="1"/>
  <c r="I14" i="1"/>
  <c r="I15" i="1"/>
  <c r="I8" i="1"/>
  <c r="H9" i="1"/>
  <c r="H10" i="1"/>
  <c r="H11" i="1"/>
  <c r="H12" i="1"/>
  <c r="H13" i="1"/>
  <c r="H14" i="1"/>
  <c r="H15" i="1"/>
  <c r="H8" i="1"/>
  <c r="G9" i="1"/>
  <c r="J9" i="1" s="1"/>
  <c r="G10" i="1"/>
  <c r="J10" i="1" s="1"/>
  <c r="G11" i="1"/>
  <c r="J11" i="1" s="1"/>
  <c r="G12" i="1"/>
  <c r="G13" i="1"/>
  <c r="J13" i="1" s="1"/>
  <c r="G14" i="1"/>
  <c r="J14" i="1" s="1"/>
  <c r="G15" i="1"/>
  <c r="J15" i="1" s="1"/>
  <c r="G8" i="1"/>
  <c r="P15" i="1"/>
  <c r="F15" i="1"/>
  <c r="P14" i="1"/>
  <c r="F14" i="1"/>
  <c r="P13" i="1"/>
  <c r="F13" i="1"/>
  <c r="P12" i="1"/>
  <c r="F12" i="1"/>
  <c r="P11" i="1"/>
  <c r="F11" i="1"/>
  <c r="P10" i="1"/>
  <c r="F10" i="1"/>
  <c r="P9" i="1"/>
  <c r="F9" i="1"/>
  <c r="P8" i="1"/>
  <c r="F8" i="1"/>
  <c r="C28" i="1"/>
  <c r="G28" i="1"/>
  <c r="H28" i="1"/>
  <c r="I28" i="1"/>
  <c r="P28" i="1"/>
  <c r="Q28" i="1"/>
  <c r="R28" i="1"/>
  <c r="S28" i="1"/>
  <c r="C29" i="1"/>
  <c r="G29" i="1"/>
  <c r="H29" i="1"/>
  <c r="I29" i="1"/>
  <c r="P29" i="1"/>
  <c r="Q29" i="1"/>
  <c r="R29" i="1"/>
  <c r="S29" i="1"/>
  <c r="C30" i="1"/>
  <c r="G30" i="1"/>
  <c r="H30" i="1"/>
  <c r="I30" i="1"/>
  <c r="P30" i="1"/>
  <c r="Q30" i="1"/>
  <c r="R30" i="1"/>
  <c r="S30" i="1"/>
  <c r="C31" i="1"/>
  <c r="G31" i="1"/>
  <c r="H31" i="1"/>
  <c r="I31" i="1"/>
  <c r="P31" i="1"/>
  <c r="Q31" i="1"/>
  <c r="R31" i="1"/>
  <c r="S31" i="1"/>
  <c r="S47" i="1"/>
  <c r="R47" i="1"/>
  <c r="Q47" i="1"/>
  <c r="P47" i="1"/>
  <c r="I47" i="1"/>
  <c r="H47" i="1"/>
  <c r="G47" i="1"/>
  <c r="C47" i="1"/>
  <c r="S46" i="1"/>
  <c r="R46" i="1"/>
  <c r="Q46" i="1"/>
  <c r="P46" i="1"/>
  <c r="I46" i="1"/>
  <c r="H46" i="1"/>
  <c r="G46" i="1"/>
  <c r="C46" i="1"/>
  <c r="S45" i="1"/>
  <c r="R45" i="1"/>
  <c r="Q45" i="1"/>
  <c r="P45" i="1"/>
  <c r="I45" i="1"/>
  <c r="H45" i="1"/>
  <c r="G45" i="1"/>
  <c r="C45" i="1"/>
  <c r="S44" i="1"/>
  <c r="R44" i="1"/>
  <c r="Q44" i="1"/>
  <c r="P44" i="1"/>
  <c r="I44" i="1"/>
  <c r="H44" i="1"/>
  <c r="G44" i="1"/>
  <c r="C44" i="1"/>
  <c r="S43" i="1"/>
  <c r="R43" i="1"/>
  <c r="Q43" i="1"/>
  <c r="P43" i="1"/>
  <c r="I43" i="1"/>
  <c r="H43" i="1"/>
  <c r="G43" i="1"/>
  <c r="C43" i="1"/>
  <c r="S42" i="1"/>
  <c r="R42" i="1"/>
  <c r="Q42" i="1"/>
  <c r="P42" i="1"/>
  <c r="I42" i="1"/>
  <c r="H42" i="1"/>
  <c r="G42" i="1"/>
  <c r="C42" i="1"/>
  <c r="S41" i="1"/>
  <c r="R41" i="1"/>
  <c r="Q41" i="1"/>
  <c r="P41" i="1"/>
  <c r="I41" i="1"/>
  <c r="H41" i="1"/>
  <c r="G41" i="1"/>
  <c r="C41" i="1"/>
  <c r="S40" i="1"/>
  <c r="R40" i="1"/>
  <c r="Q40" i="1"/>
  <c r="P40" i="1"/>
  <c r="I40" i="1"/>
  <c r="H40" i="1"/>
  <c r="G40" i="1"/>
  <c r="C40" i="1"/>
  <c r="S39" i="1"/>
  <c r="R39" i="1"/>
  <c r="Q39" i="1"/>
  <c r="P39" i="1"/>
  <c r="I39" i="1"/>
  <c r="H39" i="1"/>
  <c r="G39" i="1"/>
  <c r="C39" i="1"/>
  <c r="S38" i="1"/>
  <c r="R38" i="1"/>
  <c r="Q38" i="1"/>
  <c r="P38" i="1"/>
  <c r="I38" i="1"/>
  <c r="H38" i="1"/>
  <c r="G38" i="1"/>
  <c r="C38" i="1"/>
  <c r="S37" i="1"/>
  <c r="R37" i="1"/>
  <c r="Q37" i="1"/>
  <c r="P37" i="1"/>
  <c r="I37" i="1"/>
  <c r="H37" i="1"/>
  <c r="G37" i="1"/>
  <c r="C37" i="1"/>
  <c r="S36" i="1"/>
  <c r="R36" i="1"/>
  <c r="Q36" i="1"/>
  <c r="P36" i="1"/>
  <c r="I36" i="1"/>
  <c r="H36" i="1"/>
  <c r="G36" i="1"/>
  <c r="C36" i="1"/>
  <c r="S35" i="1"/>
  <c r="R35" i="1"/>
  <c r="Q35" i="1"/>
  <c r="P35" i="1"/>
  <c r="I35" i="1"/>
  <c r="H35" i="1"/>
  <c r="G35" i="1"/>
  <c r="C35" i="1"/>
  <c r="S34" i="1"/>
  <c r="R34" i="1"/>
  <c r="Q34" i="1"/>
  <c r="P34" i="1"/>
  <c r="I34" i="1"/>
  <c r="H34" i="1"/>
  <c r="G34" i="1"/>
  <c r="S33" i="1"/>
  <c r="R33" i="1"/>
  <c r="Q33" i="1"/>
  <c r="P33" i="1"/>
  <c r="I33" i="1"/>
  <c r="H33" i="1"/>
  <c r="G33" i="1"/>
  <c r="C33" i="1"/>
  <c r="S32" i="1"/>
  <c r="R32" i="1"/>
  <c r="Q32" i="1"/>
  <c r="P32" i="1"/>
  <c r="I32" i="1"/>
  <c r="H32" i="1"/>
  <c r="G32" i="1"/>
  <c r="C32" i="1"/>
  <c r="J12" i="1" l="1"/>
  <c r="K13" i="1"/>
  <c r="T10" i="1"/>
  <c r="K12" i="1"/>
  <c r="K15" i="1"/>
  <c r="K9" i="1"/>
  <c r="K10" i="1"/>
  <c r="K11" i="1"/>
  <c r="K8" i="1"/>
  <c r="U11" i="1"/>
  <c r="U12" i="1"/>
  <c r="U13" i="1"/>
  <c r="T14" i="1"/>
  <c r="U15" i="1"/>
  <c r="U8" i="1"/>
  <c r="U9" i="1"/>
  <c r="U10" i="1"/>
  <c r="K14" i="1"/>
  <c r="T8" i="1"/>
  <c r="J8" i="1"/>
  <c r="T9" i="1"/>
  <c r="T15" i="1"/>
  <c r="U31" i="1"/>
  <c r="T31" i="1"/>
  <c r="T29" i="1"/>
  <c r="J28" i="1"/>
  <c r="U29" i="1"/>
  <c r="T30" i="1"/>
  <c r="J31" i="1"/>
  <c r="K30" i="1"/>
  <c r="U34" i="1"/>
  <c r="U39" i="1"/>
  <c r="U40" i="1"/>
  <c r="U42" i="1"/>
  <c r="U45" i="1"/>
  <c r="U46" i="1"/>
  <c r="U47" i="1"/>
  <c r="T28" i="1"/>
  <c r="K28" i="1"/>
  <c r="J30" i="1"/>
  <c r="K43" i="1"/>
  <c r="J29" i="1"/>
  <c r="U30" i="1"/>
  <c r="U28" i="1"/>
  <c r="K31" i="1"/>
  <c r="K29" i="1"/>
  <c r="J37" i="1"/>
  <c r="J39" i="1"/>
  <c r="J45" i="1"/>
  <c r="T32" i="1"/>
  <c r="K47" i="1"/>
  <c r="K32" i="1"/>
  <c r="K35" i="1"/>
  <c r="K36" i="1"/>
  <c r="K39" i="1"/>
  <c r="K41" i="1"/>
  <c r="T47" i="1"/>
  <c r="U32" i="1"/>
  <c r="T34" i="1"/>
  <c r="K38" i="1"/>
  <c r="U41" i="1"/>
  <c r="T42" i="1"/>
  <c r="K46" i="1"/>
  <c r="T33" i="1"/>
  <c r="U35" i="1"/>
  <c r="T36" i="1"/>
  <c r="K37" i="1"/>
  <c r="K40" i="1"/>
  <c r="U43" i="1"/>
  <c r="T44" i="1"/>
  <c r="K45" i="1"/>
  <c r="J32" i="1"/>
  <c r="K33" i="1"/>
  <c r="K34" i="1"/>
  <c r="U37" i="1"/>
  <c r="T38" i="1"/>
  <c r="K42" i="1"/>
  <c r="J35" i="1"/>
  <c r="U36" i="1"/>
  <c r="J41" i="1"/>
  <c r="U44" i="1"/>
  <c r="T40" i="1"/>
  <c r="K44" i="1"/>
  <c r="J33" i="1"/>
  <c r="U38" i="1"/>
  <c r="J43" i="1"/>
  <c r="U33" i="1"/>
  <c r="J47" i="1"/>
  <c r="T46" i="1"/>
  <c r="J34" i="1"/>
  <c r="J36" i="1"/>
  <c r="J38" i="1"/>
  <c r="J40" i="1"/>
  <c r="J42" i="1"/>
  <c r="J44" i="1"/>
  <c r="J46" i="1"/>
  <c r="T35" i="1"/>
  <c r="T37" i="1"/>
  <c r="T39" i="1"/>
  <c r="T41" i="1"/>
  <c r="T43" i="1"/>
  <c r="T45" i="1"/>
  <c r="T13" i="1" l="1"/>
  <c r="U14" i="1"/>
  <c r="T12" i="1"/>
  <c r="T11" i="1"/>
</calcChain>
</file>

<file path=xl/sharedStrings.xml><?xml version="1.0" encoding="utf-8"?>
<sst xmlns="http://schemas.openxmlformats.org/spreadsheetml/2006/main" count="88" uniqueCount="43">
  <si>
    <t>Specific activity</t>
  </si>
  <si>
    <t>Relative activity</t>
  </si>
  <si>
    <t>U/g</t>
  </si>
  <si>
    <t>%</t>
  </si>
  <si>
    <t>WT</t>
  </si>
  <si>
    <t>V201A</t>
  </si>
  <si>
    <t>V201C</t>
  </si>
  <si>
    <t>V201D</t>
  </si>
  <si>
    <t>V201E</t>
  </si>
  <si>
    <t>V201F</t>
  </si>
  <si>
    <t>V201G</t>
  </si>
  <si>
    <t>V201H</t>
  </si>
  <si>
    <t>V201I</t>
  </si>
  <si>
    <t>V201K</t>
  </si>
  <si>
    <t>V201L</t>
  </si>
  <si>
    <t>V201M</t>
  </si>
  <si>
    <t>V201N</t>
  </si>
  <si>
    <t>V201P</t>
  </si>
  <si>
    <t>V201Q</t>
  </si>
  <si>
    <t>V201R</t>
  </si>
  <si>
    <t>V201S</t>
  </si>
  <si>
    <t>V201T</t>
  </si>
  <si>
    <t>V201W</t>
  </si>
  <si>
    <t>V201Y</t>
  </si>
  <si>
    <t>1NA</t>
    <phoneticPr fontId="3" type="noConversion"/>
  </si>
  <si>
    <t>Y</t>
    <phoneticPr fontId="3" type="noConversion"/>
  </si>
  <si>
    <t>Y1</t>
    <phoneticPr fontId="3" type="noConversion"/>
  </si>
  <si>
    <t>Y2</t>
    <phoneticPr fontId="3" type="noConversion"/>
  </si>
  <si>
    <t>Y3</t>
    <phoneticPr fontId="3" type="noConversion"/>
  </si>
  <si>
    <t>Relative activity</t>
    <phoneticPr fontId="3" type="noConversion"/>
  </si>
  <si>
    <t>STDEVA</t>
    <phoneticPr fontId="3" type="noConversion"/>
  </si>
  <si>
    <t>Alinine</t>
    <phoneticPr fontId="3" type="noConversion"/>
  </si>
  <si>
    <t>Figure 5C Residues involved in 1NA binding.</t>
    <phoneticPr fontId="3" type="noConversion"/>
  </si>
  <si>
    <t>F75A</t>
  </si>
  <si>
    <t>F86A</t>
  </si>
  <si>
    <t>M81A</t>
  </si>
  <si>
    <t>M81W</t>
  </si>
  <si>
    <t>W235A</t>
  </si>
  <si>
    <t>W235L</t>
  </si>
  <si>
    <t>M81W/W235L</t>
  </si>
  <si>
    <t>Figure 5B Residues involved in 1NA binding tunnel.</t>
    <phoneticPr fontId="3" type="noConversion"/>
  </si>
  <si>
    <t xml:space="preserve">Relative activity of mutants for 1NA binding tunnel. The activity of wild-type NpaA1 for 1NA is set to 100% (21.6±1.2 U/g), and wild-type NpaA1 showed equivalent activity to 1NA and aniline. Error bars represent the standard deviation of three biological replicates. </t>
    <phoneticPr fontId="3" type="noConversion"/>
  </si>
  <si>
    <t xml:space="preserve">Relative activity of saturation mutants for V201. The activity of wild-type NpaA1 for 1NA is set to 100% (27.2±1.2 U/g), and wild-type NpaA1 showed equivalent activity to 1NA and aniline. Error bars represent the standard deviation of three biological replicates. 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</si>
</sst>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6" x14ac:knownFonts="1">
    <font>
      <sz val="11"/>
      <color theme="1"/>
      <name val="等线"/>
      <family val="2"/>
      <charset val="134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9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Alignment="1"/>
    <xf numFmtId="0" fontId="1" fillId="0" borderId="1" xfId="0" applyFont="1" applyBorder="1" applyAlignment="1"/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6" xfId="0" applyFont="1" applyBorder="1" applyAlignment="1"/>
    <xf numFmtId="0" fontId="1" fillId="0" borderId="7" xfId="0" applyFont="1" applyBorder="1" applyAlignment="1"/>
    <xf numFmtId="0" fontId="1" fillId="0" borderId="10" xfId="0" applyFont="1" applyBorder="1" applyAlignment="1"/>
    <xf numFmtId="0" fontId="1" fillId="0" borderId="12" xfId="0" applyFont="1" applyBorder="1" applyAlignment="1"/>
    <xf numFmtId="0" fontId="1" fillId="0" borderId="13" xfId="0" applyFont="1" applyBorder="1" applyAlignment="1"/>
    <xf numFmtId="176" fontId="1" fillId="0" borderId="6" xfId="0" applyNumberFormat="1" applyFont="1" applyBorder="1" applyAlignment="1"/>
    <xf numFmtId="176" fontId="1" fillId="0" borderId="7" xfId="0" applyNumberFormat="1" applyFont="1" applyBorder="1" applyAlignment="1"/>
    <xf numFmtId="10" fontId="0" fillId="0" borderId="0" xfId="0" applyNumberFormat="1" applyAlignment="1"/>
    <xf numFmtId="176" fontId="1" fillId="0" borderId="0" xfId="0" applyNumberFormat="1" applyFont="1" applyAlignment="1"/>
    <xf numFmtId="176" fontId="1" fillId="0" borderId="10" xfId="0" applyNumberFormat="1" applyFont="1" applyBorder="1" applyAlignment="1"/>
    <xf numFmtId="0" fontId="4" fillId="0" borderId="0" xfId="0" applyFont="1">
      <alignment vertical="center"/>
    </xf>
    <xf numFmtId="0" fontId="5" fillId="0" borderId="0" xfId="0" applyFont="1">
      <alignment vertical="center"/>
    </xf>
    <xf numFmtId="3" fontId="1" fillId="0" borderId="0" xfId="0" applyNumberFormat="1" applyFont="1" applyAlignment="1"/>
    <xf numFmtId="0" fontId="2" fillId="0" borderId="4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4" xfId="0" applyFont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C27C2A-34DF-4BE0-A058-494B3B03D9D6}">
  <dimension ref="B2:V49"/>
  <sheetViews>
    <sheetView tabSelected="1" workbookViewId="0">
      <selection activeCell="G20" sqref="G20"/>
    </sheetView>
  </sheetViews>
  <sheetFormatPr defaultRowHeight="14" x14ac:dyDescent="0.3"/>
  <sheetData>
    <row r="2" spans="2:21" x14ac:dyDescent="0.3">
      <c r="B2" s="16" t="s">
        <v>40</v>
      </c>
    </row>
    <row r="4" spans="2:21" x14ac:dyDescent="0.3">
      <c r="B4" s="2"/>
      <c r="C4" s="19" t="s">
        <v>24</v>
      </c>
      <c r="D4" s="20"/>
      <c r="E4" s="20"/>
      <c r="F4" s="20"/>
      <c r="G4" s="20"/>
      <c r="H4" s="20"/>
      <c r="I4" s="20"/>
      <c r="J4" s="20"/>
      <c r="K4" s="21"/>
      <c r="L4" s="2"/>
      <c r="M4" s="19" t="s">
        <v>31</v>
      </c>
      <c r="N4" s="20"/>
      <c r="O4" s="20"/>
      <c r="P4" s="20"/>
      <c r="Q4" s="20"/>
      <c r="R4" s="20"/>
      <c r="S4" s="20"/>
      <c r="T4" s="20"/>
      <c r="U4" s="21"/>
    </row>
    <row r="5" spans="2:21" x14ac:dyDescent="0.3">
      <c r="B5" s="3"/>
      <c r="C5" s="23" t="s">
        <v>0</v>
      </c>
      <c r="D5" s="23"/>
      <c r="E5" s="23"/>
      <c r="F5" s="24"/>
      <c r="G5" s="22" t="s">
        <v>29</v>
      </c>
      <c r="H5" s="23"/>
      <c r="I5" s="23"/>
      <c r="J5" s="23"/>
      <c r="K5" s="24"/>
      <c r="L5" s="2"/>
      <c r="M5" s="22" t="s">
        <v>0</v>
      </c>
      <c r="N5" s="23"/>
      <c r="O5" s="23"/>
      <c r="P5" s="24"/>
      <c r="Q5" s="22" t="s">
        <v>1</v>
      </c>
      <c r="R5" s="23"/>
      <c r="S5" s="23"/>
      <c r="T5" s="23"/>
      <c r="U5" s="24"/>
    </row>
    <row r="6" spans="2:21" x14ac:dyDescent="0.3">
      <c r="B6" s="4"/>
      <c r="C6" s="26" t="s">
        <v>2</v>
      </c>
      <c r="D6" s="26"/>
      <c r="E6" s="26"/>
      <c r="F6" s="27"/>
      <c r="G6" s="25" t="s">
        <v>3</v>
      </c>
      <c r="H6" s="26"/>
      <c r="I6" s="26"/>
      <c r="J6" s="26"/>
      <c r="K6" s="9" t="s">
        <v>30</v>
      </c>
      <c r="L6" s="2"/>
      <c r="M6" s="25" t="s">
        <v>2</v>
      </c>
      <c r="N6" s="26"/>
      <c r="O6" s="26"/>
      <c r="P6" s="27"/>
      <c r="Q6" s="25" t="s">
        <v>3</v>
      </c>
      <c r="R6" s="26"/>
      <c r="S6" s="26"/>
      <c r="T6" s="26"/>
      <c r="U6" s="9" t="s">
        <v>30</v>
      </c>
    </row>
    <row r="7" spans="2:21" x14ac:dyDescent="0.3">
      <c r="B7" s="4"/>
      <c r="C7" s="2" t="s">
        <v>26</v>
      </c>
      <c r="D7" s="2" t="s">
        <v>27</v>
      </c>
      <c r="E7" s="9" t="s">
        <v>28</v>
      </c>
      <c r="F7" s="6" t="s">
        <v>25</v>
      </c>
      <c r="G7" s="6" t="s">
        <v>26</v>
      </c>
      <c r="H7" s="2" t="s">
        <v>27</v>
      </c>
      <c r="I7" s="2" t="s">
        <v>28</v>
      </c>
      <c r="J7" s="2" t="s">
        <v>25</v>
      </c>
      <c r="K7" s="9"/>
      <c r="L7" s="2"/>
      <c r="M7" s="6" t="s">
        <v>26</v>
      </c>
      <c r="N7" s="2" t="s">
        <v>27</v>
      </c>
      <c r="O7" s="2" t="s">
        <v>28</v>
      </c>
      <c r="P7" s="9" t="s">
        <v>25</v>
      </c>
      <c r="Q7" s="6" t="s">
        <v>26</v>
      </c>
      <c r="R7" s="2" t="s">
        <v>27</v>
      </c>
      <c r="S7" s="2" t="s">
        <v>28</v>
      </c>
      <c r="T7" s="2" t="s">
        <v>25</v>
      </c>
      <c r="U7" s="9"/>
    </row>
    <row r="8" spans="2:21" x14ac:dyDescent="0.3">
      <c r="B8" s="4" t="s">
        <v>4</v>
      </c>
      <c r="C8" s="2">
        <v>20.2</v>
      </c>
      <c r="D8" s="2">
        <v>22</v>
      </c>
      <c r="E8" s="9">
        <v>22.6</v>
      </c>
      <c r="F8" s="6">
        <f t="shared" ref="F8:F15" si="0">AVERAGE(C8:E8)</f>
        <v>21.600000000000005</v>
      </c>
      <c r="G8" s="11">
        <f>C8/$C$8*100</f>
        <v>100</v>
      </c>
      <c r="H8" s="14">
        <f>D8/$D$8*100</f>
        <v>100</v>
      </c>
      <c r="I8" s="14">
        <f>E8/$E$8*100</f>
        <v>100</v>
      </c>
      <c r="J8" s="14">
        <f>AVERAGE(G8:I8)</f>
        <v>100</v>
      </c>
      <c r="K8" s="9">
        <f t="shared" ref="K8:K15" si="1">STDEVA(G8:I8)</f>
        <v>0</v>
      </c>
      <c r="L8" s="2"/>
      <c r="M8" s="6">
        <v>27</v>
      </c>
      <c r="N8" s="2">
        <v>26.5</v>
      </c>
      <c r="O8" s="2">
        <v>24.2</v>
      </c>
      <c r="P8" s="9">
        <f t="shared" ref="P8:P15" si="2">AVERAGE(M8:O8)</f>
        <v>25.900000000000002</v>
      </c>
      <c r="Q8" s="6">
        <f>M8/$M$8*100</f>
        <v>100</v>
      </c>
      <c r="R8" s="2">
        <f>N8/$N$8*100</f>
        <v>100</v>
      </c>
      <c r="S8" s="2">
        <f>O8/$O$8*100</f>
        <v>100</v>
      </c>
      <c r="T8" s="2">
        <f t="shared" ref="T8:T15" si="3">AVERAGE(Q8:S8)</f>
        <v>100</v>
      </c>
      <c r="U8" s="9">
        <f t="shared" ref="U8:U15" si="4">STDEVA(Q8:S8)</f>
        <v>0</v>
      </c>
    </row>
    <row r="9" spans="2:21" x14ac:dyDescent="0.3">
      <c r="B9" s="4" t="s">
        <v>33</v>
      </c>
      <c r="C9" s="2">
        <v>0.1142</v>
      </c>
      <c r="D9" s="2">
        <v>0.12</v>
      </c>
      <c r="E9" s="9">
        <v>0.1109</v>
      </c>
      <c r="F9" s="6">
        <f t="shared" si="0"/>
        <v>0.11503333333333332</v>
      </c>
      <c r="G9" s="11">
        <f t="shared" ref="G9:G15" si="5">C9/$C$8*100</f>
        <v>0.56534653465346529</v>
      </c>
      <c r="H9" s="14">
        <f t="shared" ref="H9:H15" si="6">D9/$D$8*100</f>
        <v>0.54545454545454541</v>
      </c>
      <c r="I9" s="14">
        <f t="shared" ref="I9:I15" si="7">E9/$E$8*100</f>
        <v>0.49070796460176985</v>
      </c>
      <c r="J9" s="14">
        <f t="shared" ref="J9:J15" si="8">AVERAGE(G9:I9)</f>
        <v>0.53383634823659354</v>
      </c>
      <c r="K9" s="9">
        <f t="shared" si="1"/>
        <v>3.8651855256725785E-2</v>
      </c>
      <c r="L9" s="2"/>
      <c r="M9" s="6">
        <v>0.1512</v>
      </c>
      <c r="N9" s="2">
        <v>0.1431</v>
      </c>
      <c r="O9" s="2">
        <v>0.121</v>
      </c>
      <c r="P9" s="9">
        <f t="shared" si="2"/>
        <v>0.13843333333333332</v>
      </c>
      <c r="Q9" s="6">
        <f t="shared" ref="Q9:Q15" si="9">M9/$M$8*100</f>
        <v>0.55999999999999994</v>
      </c>
      <c r="R9" s="2">
        <f t="shared" ref="R9:R15" si="10">N9/$N$8*100</f>
        <v>0.54</v>
      </c>
      <c r="S9" s="2">
        <f t="shared" ref="S9:S15" si="11">O9/$O$8*100</f>
        <v>0.5</v>
      </c>
      <c r="T9" s="2">
        <f t="shared" si="3"/>
        <v>0.53333333333333333</v>
      </c>
      <c r="U9" s="9">
        <f t="shared" si="4"/>
        <v>3.0550504633038912E-2</v>
      </c>
    </row>
    <row r="10" spans="2:21" x14ac:dyDescent="0.3">
      <c r="B10" s="4" t="s">
        <v>34</v>
      </c>
      <c r="C10" s="2">
        <v>1.087</v>
      </c>
      <c r="D10" s="2">
        <v>4.569</v>
      </c>
      <c r="E10" s="9">
        <v>4.38</v>
      </c>
      <c r="F10" s="6">
        <f t="shared" si="0"/>
        <v>3.345333333333333</v>
      </c>
      <c r="G10" s="11">
        <f t="shared" si="5"/>
        <v>5.3811881188118811</v>
      </c>
      <c r="H10" s="14">
        <f t="shared" si="6"/>
        <v>20.768181818181819</v>
      </c>
      <c r="I10" s="14">
        <f t="shared" si="7"/>
        <v>19.380530973451325</v>
      </c>
      <c r="J10" s="14">
        <f t="shared" si="8"/>
        <v>15.176633636815007</v>
      </c>
      <c r="K10" s="9">
        <f t="shared" si="1"/>
        <v>8.5114310423597974</v>
      </c>
      <c r="L10" s="2"/>
      <c r="M10" s="6">
        <v>0</v>
      </c>
      <c r="N10" s="2">
        <v>0</v>
      </c>
      <c r="O10" s="2">
        <v>0</v>
      </c>
      <c r="P10" s="9">
        <f t="shared" si="2"/>
        <v>0</v>
      </c>
      <c r="Q10" s="6">
        <f t="shared" si="9"/>
        <v>0</v>
      </c>
      <c r="R10" s="2">
        <f t="shared" si="10"/>
        <v>0</v>
      </c>
      <c r="S10" s="2">
        <f t="shared" si="11"/>
        <v>0</v>
      </c>
      <c r="T10" s="2">
        <f t="shared" si="3"/>
        <v>0</v>
      </c>
      <c r="U10" s="9">
        <f t="shared" si="4"/>
        <v>0</v>
      </c>
    </row>
    <row r="11" spans="2:21" x14ac:dyDescent="0.3">
      <c r="B11" s="4" t="s">
        <v>35</v>
      </c>
      <c r="C11" s="18">
        <v>3.1107999999999998</v>
      </c>
      <c r="D11" s="2">
        <v>5.28</v>
      </c>
      <c r="E11" s="9">
        <v>6.04</v>
      </c>
      <c r="F11" s="6">
        <f t="shared" si="0"/>
        <v>4.8102666666666671</v>
      </c>
      <c r="G11" s="11">
        <f t="shared" si="5"/>
        <v>15.4</v>
      </c>
      <c r="H11" s="14">
        <f t="shared" si="6"/>
        <v>24.000000000000004</v>
      </c>
      <c r="I11" s="14">
        <f t="shared" si="7"/>
        <v>26.725663716814157</v>
      </c>
      <c r="J11" s="14">
        <f t="shared" si="8"/>
        <v>22.041887905604721</v>
      </c>
      <c r="K11" s="9">
        <f t="shared" si="1"/>
        <v>5.9112872445223994</v>
      </c>
      <c r="L11" s="2"/>
      <c r="M11" s="6">
        <v>0</v>
      </c>
      <c r="N11" s="2">
        <v>0</v>
      </c>
      <c r="O11" s="2">
        <v>0</v>
      </c>
      <c r="P11" s="9">
        <f t="shared" si="2"/>
        <v>0</v>
      </c>
      <c r="Q11" s="6">
        <f t="shared" si="9"/>
        <v>0</v>
      </c>
      <c r="R11" s="2">
        <f t="shared" si="10"/>
        <v>0</v>
      </c>
      <c r="S11" s="2">
        <f t="shared" si="11"/>
        <v>0</v>
      </c>
      <c r="T11" s="2">
        <f t="shared" si="3"/>
        <v>0</v>
      </c>
      <c r="U11" s="9">
        <f t="shared" si="4"/>
        <v>0</v>
      </c>
    </row>
    <row r="12" spans="2:21" x14ac:dyDescent="0.3">
      <c r="B12" s="4" t="s">
        <v>36</v>
      </c>
      <c r="C12" s="2">
        <v>0.38</v>
      </c>
      <c r="D12" s="2">
        <v>0.1925</v>
      </c>
      <c r="E12" s="9">
        <v>0.64200000000000002</v>
      </c>
      <c r="F12" s="6">
        <f t="shared" si="0"/>
        <v>0.40483333333333338</v>
      </c>
      <c r="G12" s="11">
        <f t="shared" si="5"/>
        <v>1.8811881188118811</v>
      </c>
      <c r="H12" s="14">
        <f t="shared" si="6"/>
        <v>0.87500000000000011</v>
      </c>
      <c r="I12" s="14">
        <f t="shared" si="7"/>
        <v>2.8407079646017701</v>
      </c>
      <c r="J12" s="14">
        <f t="shared" si="8"/>
        <v>1.8656320278045504</v>
      </c>
      <c r="K12" s="9">
        <f t="shared" si="1"/>
        <v>0.98294630804550065</v>
      </c>
      <c r="L12" s="2"/>
      <c r="M12" s="6">
        <v>2.5670000000000002</v>
      </c>
      <c r="N12" s="2">
        <v>2.6</v>
      </c>
      <c r="O12" s="2">
        <v>2.6</v>
      </c>
      <c r="P12" s="9">
        <f t="shared" si="2"/>
        <v>2.589</v>
      </c>
      <c r="Q12" s="6">
        <f t="shared" si="9"/>
        <v>9.507407407407408</v>
      </c>
      <c r="R12" s="2">
        <f t="shared" si="10"/>
        <v>9.8113207547169825</v>
      </c>
      <c r="S12" s="2">
        <f t="shared" si="11"/>
        <v>10.743801652892563</v>
      </c>
      <c r="T12" s="2">
        <f t="shared" si="3"/>
        <v>10.020843271672318</v>
      </c>
      <c r="U12" s="9">
        <f t="shared" si="4"/>
        <v>0.64427668466325494</v>
      </c>
    </row>
    <row r="13" spans="2:21" x14ac:dyDescent="0.3">
      <c r="B13" s="4" t="s">
        <v>37</v>
      </c>
      <c r="C13" s="2">
        <v>0</v>
      </c>
      <c r="D13" s="2">
        <v>0</v>
      </c>
      <c r="E13" s="9">
        <v>0</v>
      </c>
      <c r="F13" s="6">
        <f t="shared" si="0"/>
        <v>0</v>
      </c>
      <c r="G13" s="11">
        <f t="shared" si="5"/>
        <v>0</v>
      </c>
      <c r="H13" s="14">
        <f t="shared" si="6"/>
        <v>0</v>
      </c>
      <c r="I13" s="14">
        <f t="shared" si="7"/>
        <v>0</v>
      </c>
      <c r="J13" s="14">
        <f t="shared" si="8"/>
        <v>0</v>
      </c>
      <c r="K13" s="9">
        <f t="shared" si="1"/>
        <v>0</v>
      </c>
      <c r="L13" s="2"/>
      <c r="M13" s="6">
        <v>0</v>
      </c>
      <c r="N13" s="2">
        <v>0</v>
      </c>
      <c r="O13" s="2">
        <v>0</v>
      </c>
      <c r="P13" s="9">
        <f t="shared" si="2"/>
        <v>0</v>
      </c>
      <c r="Q13" s="6">
        <f t="shared" si="9"/>
        <v>0</v>
      </c>
      <c r="R13" s="2">
        <f t="shared" si="10"/>
        <v>0</v>
      </c>
      <c r="S13" s="2">
        <f t="shared" si="11"/>
        <v>0</v>
      </c>
      <c r="T13" s="2">
        <f t="shared" si="3"/>
        <v>0</v>
      </c>
      <c r="U13" s="9">
        <f t="shared" si="4"/>
        <v>0</v>
      </c>
    </row>
    <row r="14" spans="2:21" x14ac:dyDescent="0.3">
      <c r="B14" s="4" t="s">
        <v>38</v>
      </c>
      <c r="C14" s="6">
        <v>3.48</v>
      </c>
      <c r="D14" s="2">
        <v>3.3</v>
      </c>
      <c r="E14" s="9">
        <v>8.5399999999999991</v>
      </c>
      <c r="F14" s="6">
        <f t="shared" si="0"/>
        <v>5.1066666666666665</v>
      </c>
      <c r="G14" s="11">
        <f t="shared" si="5"/>
        <v>17.227722772277229</v>
      </c>
      <c r="H14" s="14">
        <f t="shared" si="6"/>
        <v>15</v>
      </c>
      <c r="I14" s="14">
        <f t="shared" si="7"/>
        <v>37.787610619469021</v>
      </c>
      <c r="J14" s="14">
        <f t="shared" si="8"/>
        <v>23.338444463915419</v>
      </c>
      <c r="K14" s="9">
        <f t="shared" si="1"/>
        <v>12.562821702572531</v>
      </c>
      <c r="L14" s="2"/>
      <c r="M14" s="6">
        <v>5.6889000000000003</v>
      </c>
      <c r="N14" s="2">
        <v>5.3397500000000004</v>
      </c>
      <c r="O14" s="2">
        <v>5.4130000000000003</v>
      </c>
      <c r="P14" s="9">
        <f t="shared" si="2"/>
        <v>5.4805500000000009</v>
      </c>
      <c r="Q14" s="6">
        <f t="shared" si="9"/>
        <v>21.07</v>
      </c>
      <c r="R14" s="2">
        <f t="shared" si="10"/>
        <v>20.150000000000002</v>
      </c>
      <c r="S14" s="2">
        <f t="shared" si="11"/>
        <v>22.367768595041323</v>
      </c>
      <c r="T14" s="2">
        <f t="shared" si="3"/>
        <v>21.195922865013774</v>
      </c>
      <c r="U14" s="9">
        <f t="shared" si="4"/>
        <v>1.1142337327678813</v>
      </c>
    </row>
    <row r="15" spans="2:21" x14ac:dyDescent="0.3">
      <c r="B15" s="5" t="s">
        <v>39</v>
      </c>
      <c r="C15" s="7">
        <v>0</v>
      </c>
      <c r="D15" s="8">
        <v>0</v>
      </c>
      <c r="E15" s="10">
        <v>0</v>
      </c>
      <c r="F15" s="7">
        <f t="shared" si="0"/>
        <v>0</v>
      </c>
      <c r="G15" s="12">
        <f t="shared" si="5"/>
        <v>0</v>
      </c>
      <c r="H15" s="15">
        <f t="shared" si="6"/>
        <v>0</v>
      </c>
      <c r="I15" s="15">
        <f t="shared" si="7"/>
        <v>0</v>
      </c>
      <c r="J15" s="15">
        <f t="shared" si="8"/>
        <v>0</v>
      </c>
      <c r="K15" s="10">
        <f t="shared" si="1"/>
        <v>0</v>
      </c>
      <c r="L15" s="2"/>
      <c r="M15" s="7">
        <v>2.1978900000000001</v>
      </c>
      <c r="N15" s="8">
        <v>1.6597900000000001</v>
      </c>
      <c r="O15" s="8">
        <v>1.7882499999999999</v>
      </c>
      <c r="P15" s="10">
        <f t="shared" si="2"/>
        <v>1.8819766666666666</v>
      </c>
      <c r="Q15" s="6">
        <f t="shared" si="9"/>
        <v>8.1403333333333343</v>
      </c>
      <c r="R15" s="2">
        <f t="shared" si="10"/>
        <v>6.2633584905660387</v>
      </c>
      <c r="S15" s="2">
        <f t="shared" si="11"/>
        <v>7.3894628099173545</v>
      </c>
      <c r="T15" s="8">
        <f t="shared" si="3"/>
        <v>7.2643848779389089</v>
      </c>
      <c r="U15" s="10">
        <f t="shared" si="4"/>
        <v>0.94471795097602185</v>
      </c>
    </row>
    <row r="16" spans="2:21" x14ac:dyDescent="0.3">
      <c r="B16" s="1"/>
      <c r="C16" s="2"/>
      <c r="D16" s="2"/>
      <c r="E16" s="2"/>
      <c r="F16" s="2"/>
      <c r="G16" s="14"/>
      <c r="H16" s="14"/>
      <c r="I16" s="14"/>
      <c r="J16" s="14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</row>
    <row r="17" spans="2:22" ht="15.5" x14ac:dyDescent="0.3">
      <c r="B17" s="17" t="s">
        <v>41</v>
      </c>
    </row>
    <row r="18" spans="2:22" ht="15.5" x14ac:dyDescent="0.3">
      <c r="B18" s="17"/>
    </row>
    <row r="19" spans="2:22" ht="15.5" x14ac:dyDescent="0.3">
      <c r="B19" s="17"/>
    </row>
    <row r="20" spans="2:22" ht="15.5" x14ac:dyDescent="0.3">
      <c r="B20" s="17"/>
    </row>
    <row r="22" spans="2:22" x14ac:dyDescent="0.3">
      <c r="B22" s="16" t="s">
        <v>32</v>
      </c>
    </row>
    <row r="23" spans="2:22" x14ac:dyDescent="0.3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2:22" x14ac:dyDescent="0.3">
      <c r="B24" s="2"/>
      <c r="C24" s="19" t="s">
        <v>24</v>
      </c>
      <c r="D24" s="28"/>
      <c r="E24" s="28"/>
      <c r="F24" s="28"/>
      <c r="G24" s="28"/>
      <c r="H24" s="28"/>
      <c r="I24" s="28"/>
      <c r="J24" s="28"/>
      <c r="K24" s="29"/>
      <c r="L24" s="2"/>
      <c r="M24" s="19" t="s">
        <v>31</v>
      </c>
      <c r="N24" s="28"/>
      <c r="O24" s="28"/>
      <c r="P24" s="28"/>
      <c r="Q24" s="28"/>
      <c r="R24" s="28"/>
      <c r="S24" s="28"/>
      <c r="T24" s="28"/>
      <c r="U24" s="29"/>
      <c r="V24" s="1"/>
    </row>
    <row r="25" spans="2:22" x14ac:dyDescent="0.3">
      <c r="B25" s="3"/>
      <c r="C25" s="22" t="s">
        <v>0</v>
      </c>
      <c r="D25" s="23"/>
      <c r="E25" s="23"/>
      <c r="F25" s="24"/>
      <c r="G25" s="22" t="s">
        <v>29</v>
      </c>
      <c r="H25" s="23"/>
      <c r="I25" s="23"/>
      <c r="J25" s="23"/>
      <c r="K25" s="24"/>
      <c r="L25" s="2"/>
      <c r="M25" s="22" t="s">
        <v>0</v>
      </c>
      <c r="N25" s="23"/>
      <c r="O25" s="23"/>
      <c r="P25" s="24"/>
      <c r="Q25" s="22" t="s">
        <v>1</v>
      </c>
      <c r="R25" s="23"/>
      <c r="S25" s="23"/>
      <c r="T25" s="23"/>
      <c r="U25" s="24"/>
      <c r="V25" s="1"/>
    </row>
    <row r="26" spans="2:22" x14ac:dyDescent="0.3">
      <c r="B26" s="4"/>
      <c r="C26" s="25" t="s">
        <v>2</v>
      </c>
      <c r="D26" s="26"/>
      <c r="E26" s="26"/>
      <c r="F26" s="27"/>
      <c r="G26" s="25" t="s">
        <v>3</v>
      </c>
      <c r="H26" s="26"/>
      <c r="I26" s="26"/>
      <c r="J26" s="26"/>
      <c r="K26" s="9" t="s">
        <v>30</v>
      </c>
      <c r="L26" s="2"/>
      <c r="M26" s="25" t="s">
        <v>2</v>
      </c>
      <c r="N26" s="26"/>
      <c r="O26" s="26"/>
      <c r="P26" s="27"/>
      <c r="Q26" s="25" t="s">
        <v>3</v>
      </c>
      <c r="R26" s="26"/>
      <c r="S26" s="26"/>
      <c r="T26" s="26"/>
      <c r="U26" s="9" t="s">
        <v>30</v>
      </c>
      <c r="V26" s="1"/>
    </row>
    <row r="27" spans="2:22" x14ac:dyDescent="0.3">
      <c r="B27" s="4"/>
      <c r="C27" s="6" t="s">
        <v>25</v>
      </c>
      <c r="D27" s="2" t="s">
        <v>26</v>
      </c>
      <c r="E27" s="2" t="s">
        <v>27</v>
      </c>
      <c r="F27" s="9" t="s">
        <v>28</v>
      </c>
      <c r="G27" s="6" t="s">
        <v>26</v>
      </c>
      <c r="H27" s="2" t="s">
        <v>27</v>
      </c>
      <c r="I27" s="2" t="s">
        <v>28</v>
      </c>
      <c r="J27" s="2" t="s">
        <v>25</v>
      </c>
      <c r="K27" s="9"/>
      <c r="L27" s="2"/>
      <c r="M27" s="6" t="s">
        <v>26</v>
      </c>
      <c r="N27" s="2" t="s">
        <v>27</v>
      </c>
      <c r="O27" s="2" t="s">
        <v>28</v>
      </c>
      <c r="P27" s="9" t="s">
        <v>25</v>
      </c>
      <c r="Q27" s="6" t="s">
        <v>26</v>
      </c>
      <c r="R27" s="2" t="s">
        <v>27</v>
      </c>
      <c r="S27" s="2" t="s">
        <v>28</v>
      </c>
      <c r="T27" s="2" t="s">
        <v>25</v>
      </c>
      <c r="U27" s="9"/>
      <c r="V27" s="1"/>
    </row>
    <row r="28" spans="2:22" x14ac:dyDescent="0.3">
      <c r="B28" s="4" t="s">
        <v>4</v>
      </c>
      <c r="C28" s="6">
        <f>AVERAGE(D28:F28)</f>
        <v>27.233333333333334</v>
      </c>
      <c r="D28" s="2">
        <v>27.4</v>
      </c>
      <c r="E28" s="2">
        <v>28.3</v>
      </c>
      <c r="F28" s="9">
        <v>26</v>
      </c>
      <c r="G28" s="11">
        <f>D28/27.4*100</f>
        <v>100</v>
      </c>
      <c r="H28" s="14">
        <f>E28/28.3*100</f>
        <v>100</v>
      </c>
      <c r="I28" s="14">
        <f>F28/26*100</f>
        <v>100</v>
      </c>
      <c r="J28" s="14">
        <f>AVERAGE(G28:I28)</f>
        <v>100</v>
      </c>
      <c r="K28" s="9">
        <f t="shared" ref="K28:K47" si="12">STDEVA(G28:I28)</f>
        <v>0</v>
      </c>
      <c r="L28" s="2"/>
      <c r="M28" s="6">
        <v>20.98</v>
      </c>
      <c r="N28" s="2">
        <v>18.920000000000002</v>
      </c>
      <c r="O28" s="2">
        <v>25.21</v>
      </c>
      <c r="P28" s="9">
        <f>AVERAGE(M28:O28)</f>
        <v>21.703333333333337</v>
      </c>
      <c r="Q28" s="6">
        <f t="shared" ref="Q28:Q47" si="13">M28/20.98*100</f>
        <v>100</v>
      </c>
      <c r="R28" s="2">
        <f t="shared" ref="R28:R47" si="14">N28/18.92*100</f>
        <v>100</v>
      </c>
      <c r="S28" s="2">
        <f t="shared" ref="S28:S47" si="15">O28/25.21*100</f>
        <v>100</v>
      </c>
      <c r="T28" s="2">
        <f>AVERAGE(Q28:S28)</f>
        <v>100</v>
      </c>
      <c r="U28" s="9">
        <f>STDEVA(Q28:S28)</f>
        <v>0</v>
      </c>
      <c r="V28" s="1"/>
    </row>
    <row r="29" spans="2:22" x14ac:dyDescent="0.3">
      <c r="B29" s="4" t="s">
        <v>5</v>
      </c>
      <c r="C29" s="6">
        <f t="shared" ref="C29:C33" si="16">AVERAGE(D29:F29)</f>
        <v>5.4666666666666659</v>
      </c>
      <c r="D29" s="2">
        <v>4.2</v>
      </c>
      <c r="E29" s="2">
        <v>7.8</v>
      </c>
      <c r="F29" s="9">
        <v>4.4000000000000004</v>
      </c>
      <c r="G29" s="11">
        <f t="shared" ref="G29:G47" si="17">D29/27.4*100</f>
        <v>15.328467153284672</v>
      </c>
      <c r="H29" s="14">
        <f t="shared" ref="H29:H47" si="18">E29/28.3*100</f>
        <v>27.561837455830386</v>
      </c>
      <c r="I29" s="14">
        <f t="shared" ref="I29:I47" si="19">F29/26*100</f>
        <v>16.923076923076923</v>
      </c>
      <c r="J29" s="14">
        <f t="shared" ref="J29:J47" si="20">AVERAGE(G29:I29)</f>
        <v>19.937793844063993</v>
      </c>
      <c r="K29" s="9">
        <f t="shared" si="12"/>
        <v>6.650580863734092</v>
      </c>
      <c r="L29" s="2"/>
      <c r="M29" s="6">
        <v>8.19</v>
      </c>
      <c r="N29" s="2">
        <v>9.32</v>
      </c>
      <c r="O29" s="2">
        <v>4.29</v>
      </c>
      <c r="P29" s="9">
        <f t="shared" ref="P29:P47" si="21">AVERAGE(M29:O29)</f>
        <v>7.2666666666666657</v>
      </c>
      <c r="Q29" s="6">
        <f t="shared" si="13"/>
        <v>39.03717826501429</v>
      </c>
      <c r="R29" s="2">
        <f t="shared" si="14"/>
        <v>49.260042283298091</v>
      </c>
      <c r="S29" s="2">
        <f t="shared" si="15"/>
        <v>17.017056723522412</v>
      </c>
      <c r="T29" s="2">
        <f t="shared" ref="T29:T47" si="22">AVERAGE(Q29:S29)</f>
        <v>35.104759090611601</v>
      </c>
      <c r="U29" s="9">
        <f t="shared" ref="U29:U47" si="23">STDEVA(Q29:S29)</f>
        <v>16.477271311548623</v>
      </c>
      <c r="V29" s="1"/>
    </row>
    <row r="30" spans="2:22" x14ac:dyDescent="0.3">
      <c r="B30" s="4" t="s">
        <v>6</v>
      </c>
      <c r="C30" s="6">
        <f t="shared" si="16"/>
        <v>0</v>
      </c>
      <c r="D30" s="2">
        <v>0</v>
      </c>
      <c r="E30" s="2">
        <v>0</v>
      </c>
      <c r="F30" s="9">
        <v>0</v>
      </c>
      <c r="G30" s="11">
        <f t="shared" si="17"/>
        <v>0</v>
      </c>
      <c r="H30" s="14">
        <f t="shared" si="18"/>
        <v>0</v>
      </c>
      <c r="I30" s="14">
        <f t="shared" si="19"/>
        <v>0</v>
      </c>
      <c r="J30" s="14">
        <f t="shared" si="20"/>
        <v>0</v>
      </c>
      <c r="K30" s="9">
        <f t="shared" si="12"/>
        <v>0</v>
      </c>
      <c r="L30" s="2"/>
      <c r="M30" s="6">
        <v>0</v>
      </c>
      <c r="N30" s="2">
        <v>0</v>
      </c>
      <c r="O30" s="2">
        <v>0</v>
      </c>
      <c r="P30" s="9">
        <f t="shared" si="21"/>
        <v>0</v>
      </c>
      <c r="Q30" s="6">
        <f t="shared" si="13"/>
        <v>0</v>
      </c>
      <c r="R30" s="2">
        <f t="shared" si="14"/>
        <v>0</v>
      </c>
      <c r="S30" s="2">
        <f t="shared" si="15"/>
        <v>0</v>
      </c>
      <c r="T30" s="2">
        <f t="shared" si="22"/>
        <v>0</v>
      </c>
      <c r="U30" s="9">
        <f t="shared" si="23"/>
        <v>0</v>
      </c>
      <c r="V30" s="1"/>
    </row>
    <row r="31" spans="2:22" x14ac:dyDescent="0.3">
      <c r="B31" s="4" t="s">
        <v>7</v>
      </c>
      <c r="C31" s="6">
        <f t="shared" si="16"/>
        <v>0</v>
      </c>
      <c r="D31" s="2">
        <v>0</v>
      </c>
      <c r="E31" s="2">
        <v>0</v>
      </c>
      <c r="F31" s="9">
        <v>0</v>
      </c>
      <c r="G31" s="11">
        <f t="shared" si="17"/>
        <v>0</v>
      </c>
      <c r="H31" s="14">
        <f t="shared" si="18"/>
        <v>0</v>
      </c>
      <c r="I31" s="14">
        <f t="shared" si="19"/>
        <v>0</v>
      </c>
      <c r="J31" s="14">
        <f t="shared" si="20"/>
        <v>0</v>
      </c>
      <c r="K31" s="9">
        <f t="shared" si="12"/>
        <v>0</v>
      </c>
      <c r="L31" s="2"/>
      <c r="M31" s="6">
        <v>0</v>
      </c>
      <c r="N31" s="2">
        <v>0</v>
      </c>
      <c r="O31" s="2">
        <v>0</v>
      </c>
      <c r="P31" s="9">
        <f t="shared" si="21"/>
        <v>0</v>
      </c>
      <c r="Q31" s="6">
        <f t="shared" si="13"/>
        <v>0</v>
      </c>
      <c r="R31" s="2">
        <f t="shared" si="14"/>
        <v>0</v>
      </c>
      <c r="S31" s="2">
        <f t="shared" si="15"/>
        <v>0</v>
      </c>
      <c r="T31" s="2">
        <f t="shared" si="22"/>
        <v>0</v>
      </c>
      <c r="U31" s="9">
        <f t="shared" si="23"/>
        <v>0</v>
      </c>
      <c r="V31" s="1"/>
    </row>
    <row r="32" spans="2:22" x14ac:dyDescent="0.3">
      <c r="B32" s="4" t="s">
        <v>8</v>
      </c>
      <c r="C32" s="6">
        <f t="shared" si="16"/>
        <v>0</v>
      </c>
      <c r="D32" s="2">
        <v>0</v>
      </c>
      <c r="E32" s="2">
        <v>0</v>
      </c>
      <c r="F32" s="9">
        <v>0</v>
      </c>
      <c r="G32" s="11">
        <f t="shared" si="17"/>
        <v>0</v>
      </c>
      <c r="H32" s="14">
        <f t="shared" si="18"/>
        <v>0</v>
      </c>
      <c r="I32" s="14">
        <f t="shared" si="19"/>
        <v>0</v>
      </c>
      <c r="J32" s="14">
        <f t="shared" si="20"/>
        <v>0</v>
      </c>
      <c r="K32" s="9">
        <f t="shared" si="12"/>
        <v>0</v>
      </c>
      <c r="L32" s="2"/>
      <c r="M32" s="6">
        <v>0</v>
      </c>
      <c r="N32" s="2">
        <v>0</v>
      </c>
      <c r="O32" s="2">
        <v>0</v>
      </c>
      <c r="P32" s="9">
        <f t="shared" si="21"/>
        <v>0</v>
      </c>
      <c r="Q32" s="6">
        <f t="shared" si="13"/>
        <v>0</v>
      </c>
      <c r="R32" s="2">
        <f t="shared" si="14"/>
        <v>0</v>
      </c>
      <c r="S32" s="2">
        <f t="shared" si="15"/>
        <v>0</v>
      </c>
      <c r="T32" s="2">
        <f t="shared" si="22"/>
        <v>0</v>
      </c>
      <c r="U32" s="9">
        <f t="shared" si="23"/>
        <v>0</v>
      </c>
      <c r="V32" s="1"/>
    </row>
    <row r="33" spans="2:22" x14ac:dyDescent="0.3">
      <c r="B33" s="4" t="s">
        <v>9</v>
      </c>
      <c r="C33" s="6">
        <f t="shared" si="16"/>
        <v>4.0666666666666664</v>
      </c>
      <c r="D33" s="2">
        <v>3</v>
      </c>
      <c r="E33" s="2">
        <v>4.2</v>
      </c>
      <c r="F33" s="9">
        <v>5</v>
      </c>
      <c r="G33" s="11">
        <f t="shared" si="17"/>
        <v>10.948905109489052</v>
      </c>
      <c r="H33" s="14">
        <f t="shared" si="18"/>
        <v>14.840989399293287</v>
      </c>
      <c r="I33" s="14">
        <f t="shared" si="19"/>
        <v>19.230769230769234</v>
      </c>
      <c r="J33" s="14">
        <f t="shared" si="20"/>
        <v>15.006887913183858</v>
      </c>
      <c r="K33" s="9">
        <f t="shared" si="12"/>
        <v>4.1434237133704173</v>
      </c>
      <c r="L33" s="2"/>
      <c r="M33" s="6">
        <v>7.2</v>
      </c>
      <c r="N33" s="2">
        <v>5.29</v>
      </c>
      <c r="O33" s="2">
        <v>9.91</v>
      </c>
      <c r="P33" s="9">
        <f t="shared" si="21"/>
        <v>7.4666666666666659</v>
      </c>
      <c r="Q33" s="6">
        <f t="shared" si="13"/>
        <v>34.31839847473784</v>
      </c>
      <c r="R33" s="2">
        <f t="shared" si="14"/>
        <v>27.959830866807611</v>
      </c>
      <c r="S33" s="2">
        <f t="shared" si="15"/>
        <v>39.309797699325664</v>
      </c>
      <c r="T33" s="2">
        <f t="shared" si="22"/>
        <v>33.862675680290373</v>
      </c>
      <c r="U33" s="9">
        <f t="shared" si="23"/>
        <v>5.6886904665176967</v>
      </c>
      <c r="V33" s="1"/>
    </row>
    <row r="34" spans="2:22" x14ac:dyDescent="0.3">
      <c r="B34" s="4" t="s">
        <v>10</v>
      </c>
      <c r="C34" s="6">
        <v>0</v>
      </c>
      <c r="D34" s="2">
        <v>0</v>
      </c>
      <c r="E34" s="2">
        <v>0</v>
      </c>
      <c r="F34" s="9">
        <v>0</v>
      </c>
      <c r="G34" s="11">
        <f t="shared" si="17"/>
        <v>0</v>
      </c>
      <c r="H34" s="14">
        <f t="shared" si="18"/>
        <v>0</v>
      </c>
      <c r="I34" s="14">
        <f t="shared" si="19"/>
        <v>0</v>
      </c>
      <c r="J34" s="14">
        <f t="shared" si="20"/>
        <v>0</v>
      </c>
      <c r="K34" s="9">
        <f t="shared" si="12"/>
        <v>0</v>
      </c>
      <c r="L34" s="2"/>
      <c r="M34" s="6">
        <v>0</v>
      </c>
      <c r="N34" s="2">
        <v>0</v>
      </c>
      <c r="O34" s="2">
        <v>0</v>
      </c>
      <c r="P34" s="9">
        <f t="shared" si="21"/>
        <v>0</v>
      </c>
      <c r="Q34" s="6">
        <f t="shared" si="13"/>
        <v>0</v>
      </c>
      <c r="R34" s="2">
        <f t="shared" si="14"/>
        <v>0</v>
      </c>
      <c r="S34" s="2">
        <f t="shared" si="15"/>
        <v>0</v>
      </c>
      <c r="T34" s="2">
        <f t="shared" si="22"/>
        <v>0</v>
      </c>
      <c r="U34" s="9">
        <f t="shared" si="23"/>
        <v>0</v>
      </c>
      <c r="V34" s="1"/>
    </row>
    <row r="35" spans="2:22" x14ac:dyDescent="0.3">
      <c r="B35" s="4" t="s">
        <v>11</v>
      </c>
      <c r="C35" s="6">
        <f>AVERAGE(D35:F35)</f>
        <v>19.666666666666668</v>
      </c>
      <c r="D35" s="2">
        <v>21.5</v>
      </c>
      <c r="E35" s="2">
        <v>16.3</v>
      </c>
      <c r="F35" s="9">
        <v>21.2</v>
      </c>
      <c r="G35" s="11">
        <f t="shared" si="17"/>
        <v>78.467153284671525</v>
      </c>
      <c r="H35" s="14">
        <f t="shared" si="18"/>
        <v>57.597173144876322</v>
      </c>
      <c r="I35" s="14">
        <f t="shared" si="19"/>
        <v>81.538461538461533</v>
      </c>
      <c r="J35" s="14">
        <f t="shared" si="20"/>
        <v>72.534262656003136</v>
      </c>
      <c r="K35" s="9">
        <f t="shared" si="12"/>
        <v>13.026730821468911</v>
      </c>
      <c r="L35" s="2"/>
      <c r="M35" s="6">
        <v>20.51</v>
      </c>
      <c r="N35" s="2">
        <v>10.24</v>
      </c>
      <c r="O35" s="2">
        <v>19.431000000000001</v>
      </c>
      <c r="P35" s="9">
        <f t="shared" si="21"/>
        <v>16.727</v>
      </c>
      <c r="Q35" s="6">
        <f t="shared" si="13"/>
        <v>97.759771210676831</v>
      </c>
      <c r="R35" s="2">
        <f t="shared" si="14"/>
        <v>54.122621564482017</v>
      </c>
      <c r="S35" s="2">
        <f t="shared" si="15"/>
        <v>77.076556921856408</v>
      </c>
      <c r="T35" s="2">
        <f t="shared" si="22"/>
        <v>76.319649899005086</v>
      </c>
      <c r="U35" s="9">
        <f t="shared" si="23"/>
        <v>21.82841928523527</v>
      </c>
      <c r="V35" s="1"/>
    </row>
    <row r="36" spans="2:22" x14ac:dyDescent="0.3">
      <c r="B36" s="4" t="s">
        <v>12</v>
      </c>
      <c r="C36" s="6">
        <f>AVERAGE(D36:F36)</f>
        <v>7.4666666666666659</v>
      </c>
      <c r="D36" s="2">
        <v>7</v>
      </c>
      <c r="E36" s="2">
        <v>6.3</v>
      </c>
      <c r="F36" s="9">
        <v>9.1</v>
      </c>
      <c r="G36" s="11">
        <f t="shared" si="17"/>
        <v>25.547445255474454</v>
      </c>
      <c r="H36" s="14">
        <f t="shared" si="18"/>
        <v>22.261484098939928</v>
      </c>
      <c r="I36" s="14">
        <f t="shared" si="19"/>
        <v>35</v>
      </c>
      <c r="J36" s="14">
        <f t="shared" si="20"/>
        <v>27.602976451471459</v>
      </c>
      <c r="K36" s="9">
        <f t="shared" si="12"/>
        <v>6.6133465971229768</v>
      </c>
      <c r="L36" s="2"/>
      <c r="M36" s="6">
        <v>28.928999999999998</v>
      </c>
      <c r="N36" s="2">
        <v>28.318999999999999</v>
      </c>
      <c r="O36" s="2">
        <v>21.462</v>
      </c>
      <c r="P36" s="9">
        <f t="shared" si="21"/>
        <v>26.236666666666665</v>
      </c>
      <c r="Q36" s="6">
        <f t="shared" si="13"/>
        <v>137.8884652049571</v>
      </c>
      <c r="R36" s="2">
        <f t="shared" si="14"/>
        <v>149.67758985200842</v>
      </c>
      <c r="S36" s="2">
        <f t="shared" si="15"/>
        <v>85.132883776279257</v>
      </c>
      <c r="T36" s="2">
        <f t="shared" si="22"/>
        <v>124.23297961108159</v>
      </c>
      <c r="U36" s="9">
        <f t="shared" si="23"/>
        <v>34.370903184292047</v>
      </c>
      <c r="V36" s="1"/>
    </row>
    <row r="37" spans="2:22" x14ac:dyDescent="0.3">
      <c r="B37" s="4" t="s">
        <v>13</v>
      </c>
      <c r="C37" s="6">
        <f>AVERAGE(D37:F37)</f>
        <v>13.800000000000002</v>
      </c>
      <c r="D37" s="2">
        <v>9.3000000000000007</v>
      </c>
      <c r="E37" s="2">
        <v>13.9</v>
      </c>
      <c r="F37" s="9">
        <v>18.2</v>
      </c>
      <c r="G37" s="11">
        <f t="shared" si="17"/>
        <v>33.941605839416063</v>
      </c>
      <c r="H37" s="14">
        <f t="shared" si="18"/>
        <v>49.116607773851591</v>
      </c>
      <c r="I37" s="14">
        <f t="shared" si="19"/>
        <v>70</v>
      </c>
      <c r="J37" s="14">
        <f t="shared" si="20"/>
        <v>51.019404537755882</v>
      </c>
      <c r="K37" s="9">
        <f t="shared" si="12"/>
        <v>18.104348207089714</v>
      </c>
      <c r="L37" s="2"/>
      <c r="M37" s="6">
        <v>24.513000000000002</v>
      </c>
      <c r="N37" s="2">
        <v>32.813000000000002</v>
      </c>
      <c r="O37" s="2">
        <v>28.335999999999999</v>
      </c>
      <c r="P37" s="9">
        <f t="shared" si="21"/>
        <v>28.554000000000002</v>
      </c>
      <c r="Q37" s="6">
        <f t="shared" si="13"/>
        <v>116.83984747378456</v>
      </c>
      <c r="R37" s="2">
        <f t="shared" si="14"/>
        <v>173.43023255813955</v>
      </c>
      <c r="S37" s="2">
        <f t="shared" si="15"/>
        <v>112.39984133280443</v>
      </c>
      <c r="T37" s="2">
        <f t="shared" si="22"/>
        <v>134.2233071215762</v>
      </c>
      <c r="U37" s="9">
        <f t="shared" si="23"/>
        <v>34.026690483709402</v>
      </c>
      <c r="V37" s="1"/>
    </row>
    <row r="38" spans="2:22" x14ac:dyDescent="0.3">
      <c r="B38" s="4" t="s">
        <v>14</v>
      </c>
      <c r="C38" s="6">
        <f>AVERAGE(D38:F38)</f>
        <v>239.80000000000004</v>
      </c>
      <c r="D38" s="2">
        <v>227.21</v>
      </c>
      <c r="E38" s="2">
        <v>230.87</v>
      </c>
      <c r="F38" s="9">
        <v>261.32</v>
      </c>
      <c r="G38" s="11">
        <f t="shared" si="17"/>
        <v>829.23357664233583</v>
      </c>
      <c r="H38" s="14">
        <f t="shared" si="18"/>
        <v>815.79505300353367</v>
      </c>
      <c r="I38" s="14">
        <f t="shared" si="19"/>
        <v>1005.076923076923</v>
      </c>
      <c r="J38" s="14">
        <f t="shared" si="20"/>
        <v>883.36851757426405</v>
      </c>
      <c r="K38" s="9">
        <f t="shared" si="12"/>
        <v>105.6165254915034</v>
      </c>
      <c r="L38" s="2"/>
      <c r="M38" s="6">
        <v>51.42</v>
      </c>
      <c r="N38" s="2">
        <v>81.358000000000004</v>
      </c>
      <c r="O38" s="2">
        <v>63.127000000000002</v>
      </c>
      <c r="P38" s="9">
        <f t="shared" si="21"/>
        <v>65.301666666666677</v>
      </c>
      <c r="Q38" s="6">
        <f t="shared" si="13"/>
        <v>245.09056244041946</v>
      </c>
      <c r="R38" s="2">
        <f t="shared" si="14"/>
        <v>430.01057082452434</v>
      </c>
      <c r="S38" s="2">
        <f t="shared" si="15"/>
        <v>250.40460134867115</v>
      </c>
      <c r="T38" s="2">
        <f t="shared" si="22"/>
        <v>308.50191153787165</v>
      </c>
      <c r="U38" s="9">
        <f t="shared" si="23"/>
        <v>105.26312489950827</v>
      </c>
      <c r="V38" s="1"/>
    </row>
    <row r="39" spans="2:22" x14ac:dyDescent="0.3">
      <c r="B39" s="4" t="s">
        <v>15</v>
      </c>
      <c r="C39" s="6">
        <f t="shared" ref="C39:C47" si="24">AVERAGE(D39:F39)</f>
        <v>11.576666666666668</v>
      </c>
      <c r="D39" s="2">
        <v>11.5</v>
      </c>
      <c r="E39" s="2">
        <v>12.8</v>
      </c>
      <c r="F39" s="9">
        <v>10.43</v>
      </c>
      <c r="G39" s="11">
        <f t="shared" si="17"/>
        <v>41.970802919708035</v>
      </c>
      <c r="H39" s="14">
        <f t="shared" si="18"/>
        <v>45.229681978798588</v>
      </c>
      <c r="I39" s="14">
        <f t="shared" si="19"/>
        <v>40.115384615384613</v>
      </c>
      <c r="J39" s="14">
        <f t="shared" si="20"/>
        <v>42.438623171297081</v>
      </c>
      <c r="K39" s="9">
        <f t="shared" si="12"/>
        <v>2.5890444610325662</v>
      </c>
      <c r="L39" s="2"/>
      <c r="M39" s="6">
        <v>52.93</v>
      </c>
      <c r="N39" s="2">
        <v>32.67</v>
      </c>
      <c r="O39" s="2">
        <v>65.37</v>
      </c>
      <c r="P39" s="9">
        <f t="shared" si="21"/>
        <v>50.323333333333331</v>
      </c>
      <c r="Q39" s="6">
        <f t="shared" si="13"/>
        <v>252.28789323164921</v>
      </c>
      <c r="R39" s="2">
        <f t="shared" si="14"/>
        <v>172.67441860465115</v>
      </c>
      <c r="S39" s="2">
        <f t="shared" si="15"/>
        <v>259.30186433954782</v>
      </c>
      <c r="T39" s="2">
        <f t="shared" si="22"/>
        <v>228.08805872528274</v>
      </c>
      <c r="U39" s="9">
        <f t="shared" si="23"/>
        <v>48.117591182848642</v>
      </c>
      <c r="V39" s="1"/>
    </row>
    <row r="40" spans="2:22" x14ac:dyDescent="0.3">
      <c r="B40" s="4" t="s">
        <v>16</v>
      </c>
      <c r="C40" s="6">
        <f t="shared" si="24"/>
        <v>0</v>
      </c>
      <c r="D40" s="2">
        <v>0</v>
      </c>
      <c r="E40" s="2">
        <v>0</v>
      </c>
      <c r="F40" s="9">
        <v>0</v>
      </c>
      <c r="G40" s="11">
        <f t="shared" si="17"/>
        <v>0</v>
      </c>
      <c r="H40" s="14">
        <f t="shared" si="18"/>
        <v>0</v>
      </c>
      <c r="I40" s="14">
        <f t="shared" si="19"/>
        <v>0</v>
      </c>
      <c r="J40" s="14">
        <f t="shared" si="20"/>
        <v>0</v>
      </c>
      <c r="K40" s="9">
        <f t="shared" si="12"/>
        <v>0</v>
      </c>
      <c r="L40" s="2"/>
      <c r="M40" s="6">
        <v>0</v>
      </c>
      <c r="N40" s="2">
        <v>0</v>
      </c>
      <c r="O40" s="2">
        <v>0</v>
      </c>
      <c r="P40" s="9">
        <f t="shared" si="21"/>
        <v>0</v>
      </c>
      <c r="Q40" s="6">
        <f t="shared" si="13"/>
        <v>0</v>
      </c>
      <c r="R40" s="2">
        <f t="shared" si="14"/>
        <v>0</v>
      </c>
      <c r="S40" s="2">
        <f t="shared" si="15"/>
        <v>0</v>
      </c>
      <c r="T40" s="2">
        <f t="shared" si="22"/>
        <v>0</v>
      </c>
      <c r="U40" s="9">
        <f t="shared" si="23"/>
        <v>0</v>
      </c>
      <c r="V40" s="1"/>
    </row>
    <row r="41" spans="2:22" x14ac:dyDescent="0.3">
      <c r="B41" s="4" t="s">
        <v>17</v>
      </c>
      <c r="C41" s="6">
        <f t="shared" si="24"/>
        <v>15.356666666666667</v>
      </c>
      <c r="D41" s="2">
        <v>9.6999999999999993</v>
      </c>
      <c r="E41" s="2">
        <v>15.9</v>
      </c>
      <c r="F41" s="9">
        <v>20.47</v>
      </c>
      <c r="G41" s="11">
        <f t="shared" si="17"/>
        <v>35.401459854014597</v>
      </c>
      <c r="H41" s="14">
        <f t="shared" si="18"/>
        <v>56.183745583038871</v>
      </c>
      <c r="I41" s="14">
        <f t="shared" si="19"/>
        <v>78.730769230769226</v>
      </c>
      <c r="J41" s="14">
        <f t="shared" si="20"/>
        <v>56.7719915559409</v>
      </c>
      <c r="K41" s="9">
        <f t="shared" si="12"/>
        <v>21.67064345514698</v>
      </c>
      <c r="L41" s="2"/>
      <c r="M41" s="6">
        <v>6.59</v>
      </c>
      <c r="N41" s="2">
        <v>3.41</v>
      </c>
      <c r="O41" s="2">
        <v>9.32</v>
      </c>
      <c r="P41" s="9">
        <f t="shared" si="21"/>
        <v>6.44</v>
      </c>
      <c r="Q41" s="6">
        <f t="shared" si="13"/>
        <v>31.410867492850329</v>
      </c>
      <c r="R41" s="2">
        <f t="shared" si="14"/>
        <v>18.023255813953487</v>
      </c>
      <c r="S41" s="2">
        <f t="shared" si="15"/>
        <v>36.969456564855221</v>
      </c>
      <c r="T41" s="2">
        <f t="shared" si="22"/>
        <v>28.801193290553012</v>
      </c>
      <c r="U41" s="9">
        <f t="shared" si="23"/>
        <v>9.7389645396710183</v>
      </c>
      <c r="V41" s="1"/>
    </row>
    <row r="42" spans="2:22" x14ac:dyDescent="0.3">
      <c r="B42" s="4" t="s">
        <v>18</v>
      </c>
      <c r="C42" s="6">
        <f t="shared" si="24"/>
        <v>23.849999999999998</v>
      </c>
      <c r="D42" s="2">
        <v>30.12</v>
      </c>
      <c r="E42" s="2">
        <v>26.81</v>
      </c>
      <c r="F42" s="9">
        <v>14.62</v>
      </c>
      <c r="G42" s="11">
        <f t="shared" si="17"/>
        <v>109.92700729927007</v>
      </c>
      <c r="H42" s="14">
        <f t="shared" si="18"/>
        <v>94.734982332155468</v>
      </c>
      <c r="I42" s="14">
        <f t="shared" si="19"/>
        <v>56.230769230769226</v>
      </c>
      <c r="J42" s="14">
        <f t="shared" si="20"/>
        <v>86.964252954064932</v>
      </c>
      <c r="K42" s="9">
        <f t="shared" si="12"/>
        <v>27.678686240100305</v>
      </c>
      <c r="L42" s="2"/>
      <c r="M42" s="6">
        <v>11.28</v>
      </c>
      <c r="N42" s="2">
        <v>13.52</v>
      </c>
      <c r="O42" s="2">
        <v>18.39</v>
      </c>
      <c r="P42" s="9">
        <f t="shared" si="21"/>
        <v>14.396666666666667</v>
      </c>
      <c r="Q42" s="6">
        <f t="shared" si="13"/>
        <v>53.765490943755957</v>
      </c>
      <c r="R42" s="2">
        <f t="shared" si="14"/>
        <v>71.458773784355174</v>
      </c>
      <c r="S42" s="2">
        <f t="shared" si="15"/>
        <v>72.947243157477189</v>
      </c>
      <c r="T42" s="2">
        <f t="shared" si="22"/>
        <v>66.057169295196104</v>
      </c>
      <c r="U42" s="9">
        <f t="shared" si="23"/>
        <v>10.6708904403582</v>
      </c>
      <c r="V42" s="1"/>
    </row>
    <row r="43" spans="2:22" x14ac:dyDescent="0.3">
      <c r="B43" s="4" t="s">
        <v>19</v>
      </c>
      <c r="C43" s="6">
        <f t="shared" si="24"/>
        <v>0</v>
      </c>
      <c r="D43" s="2">
        <v>0</v>
      </c>
      <c r="E43" s="2">
        <v>0</v>
      </c>
      <c r="F43" s="9">
        <v>0</v>
      </c>
      <c r="G43" s="11">
        <f t="shared" si="17"/>
        <v>0</v>
      </c>
      <c r="H43" s="14">
        <f t="shared" si="18"/>
        <v>0</v>
      </c>
      <c r="I43" s="14">
        <f t="shared" si="19"/>
        <v>0</v>
      </c>
      <c r="J43" s="14">
        <f t="shared" si="20"/>
        <v>0</v>
      </c>
      <c r="K43" s="9">
        <f t="shared" si="12"/>
        <v>0</v>
      </c>
      <c r="L43" s="2"/>
      <c r="M43" s="6">
        <v>0</v>
      </c>
      <c r="N43" s="2">
        <v>0</v>
      </c>
      <c r="O43" s="2">
        <v>0</v>
      </c>
      <c r="P43" s="9">
        <f t="shared" si="21"/>
        <v>0</v>
      </c>
      <c r="Q43" s="6">
        <f t="shared" si="13"/>
        <v>0</v>
      </c>
      <c r="R43" s="2">
        <f t="shared" si="14"/>
        <v>0</v>
      </c>
      <c r="S43" s="2">
        <f t="shared" si="15"/>
        <v>0</v>
      </c>
      <c r="T43" s="2">
        <f t="shared" si="22"/>
        <v>0</v>
      </c>
      <c r="U43" s="9">
        <f t="shared" si="23"/>
        <v>0</v>
      </c>
      <c r="V43" s="1"/>
    </row>
    <row r="44" spans="2:22" x14ac:dyDescent="0.3">
      <c r="B44" s="4" t="s">
        <v>20</v>
      </c>
      <c r="C44" s="6">
        <f t="shared" si="24"/>
        <v>0</v>
      </c>
      <c r="D44" s="2">
        <v>0</v>
      </c>
      <c r="E44" s="2">
        <v>0</v>
      </c>
      <c r="F44" s="9">
        <v>0</v>
      </c>
      <c r="G44" s="11">
        <f t="shared" si="17"/>
        <v>0</v>
      </c>
      <c r="H44" s="14">
        <f t="shared" si="18"/>
        <v>0</v>
      </c>
      <c r="I44" s="14">
        <f t="shared" si="19"/>
        <v>0</v>
      </c>
      <c r="J44" s="14">
        <f t="shared" si="20"/>
        <v>0</v>
      </c>
      <c r="K44" s="9">
        <f t="shared" si="12"/>
        <v>0</v>
      </c>
      <c r="L44" s="2"/>
      <c r="M44" s="6">
        <v>0</v>
      </c>
      <c r="N44" s="2">
        <v>0</v>
      </c>
      <c r="O44" s="2">
        <v>0</v>
      </c>
      <c r="P44" s="9">
        <f t="shared" si="21"/>
        <v>0</v>
      </c>
      <c r="Q44" s="6">
        <f t="shared" si="13"/>
        <v>0</v>
      </c>
      <c r="R44" s="2">
        <f t="shared" si="14"/>
        <v>0</v>
      </c>
      <c r="S44" s="2">
        <f t="shared" si="15"/>
        <v>0</v>
      </c>
      <c r="T44" s="2">
        <f t="shared" si="22"/>
        <v>0</v>
      </c>
      <c r="U44" s="9">
        <f t="shared" si="23"/>
        <v>0</v>
      </c>
      <c r="V44" s="1"/>
    </row>
    <row r="45" spans="2:22" x14ac:dyDescent="0.3">
      <c r="B45" s="4" t="s">
        <v>21</v>
      </c>
      <c r="C45" s="6">
        <f t="shared" si="24"/>
        <v>0</v>
      </c>
      <c r="D45" s="2">
        <v>0</v>
      </c>
      <c r="E45" s="2">
        <v>0</v>
      </c>
      <c r="F45" s="9">
        <v>0</v>
      </c>
      <c r="G45" s="11">
        <f t="shared" si="17"/>
        <v>0</v>
      </c>
      <c r="H45" s="14">
        <f t="shared" si="18"/>
        <v>0</v>
      </c>
      <c r="I45" s="14">
        <f t="shared" si="19"/>
        <v>0</v>
      </c>
      <c r="J45" s="14">
        <f t="shared" si="20"/>
        <v>0</v>
      </c>
      <c r="K45" s="9">
        <f t="shared" si="12"/>
        <v>0</v>
      </c>
      <c r="L45" s="2"/>
      <c r="M45" s="6">
        <v>0</v>
      </c>
      <c r="N45" s="2">
        <v>0</v>
      </c>
      <c r="O45" s="2">
        <v>0</v>
      </c>
      <c r="P45" s="9">
        <f t="shared" si="21"/>
        <v>0</v>
      </c>
      <c r="Q45" s="6">
        <f t="shared" si="13"/>
        <v>0</v>
      </c>
      <c r="R45" s="2">
        <f t="shared" si="14"/>
        <v>0</v>
      </c>
      <c r="S45" s="2">
        <f t="shared" si="15"/>
        <v>0</v>
      </c>
      <c r="T45" s="2">
        <f t="shared" si="22"/>
        <v>0</v>
      </c>
      <c r="U45" s="9">
        <f t="shared" si="23"/>
        <v>0</v>
      </c>
      <c r="V45" s="1"/>
    </row>
    <row r="46" spans="2:22" x14ac:dyDescent="0.3">
      <c r="B46" s="4" t="s">
        <v>22</v>
      </c>
      <c r="C46" s="6">
        <f t="shared" si="24"/>
        <v>26.849999999999998</v>
      </c>
      <c r="D46" s="2">
        <v>22.83</v>
      </c>
      <c r="E46" s="2">
        <v>26.9</v>
      </c>
      <c r="F46" s="9">
        <v>30.82</v>
      </c>
      <c r="G46" s="11">
        <f t="shared" si="17"/>
        <v>83.321167883211672</v>
      </c>
      <c r="H46" s="14">
        <f t="shared" si="18"/>
        <v>95.053003533568898</v>
      </c>
      <c r="I46" s="14">
        <f t="shared" si="19"/>
        <v>118.53846153846155</v>
      </c>
      <c r="J46" s="14">
        <f t="shared" si="20"/>
        <v>98.970877651747358</v>
      </c>
      <c r="K46" s="9">
        <f t="shared" si="12"/>
        <v>17.932561063731107</v>
      </c>
      <c r="L46" s="2"/>
      <c r="M46" s="6">
        <v>8.73</v>
      </c>
      <c r="N46" s="2">
        <v>5.42</v>
      </c>
      <c r="O46" s="2">
        <v>14.3</v>
      </c>
      <c r="P46" s="9">
        <f t="shared" si="21"/>
        <v>9.4833333333333343</v>
      </c>
      <c r="Q46" s="6">
        <f t="shared" si="13"/>
        <v>41.611058150619641</v>
      </c>
      <c r="R46" s="2">
        <f t="shared" si="14"/>
        <v>28.646934460887945</v>
      </c>
      <c r="S46" s="2">
        <f t="shared" si="15"/>
        <v>56.723522411741378</v>
      </c>
      <c r="T46" s="2">
        <f t="shared" si="22"/>
        <v>42.32717167441632</v>
      </c>
      <c r="U46" s="9">
        <f t="shared" si="23"/>
        <v>14.051986040226675</v>
      </c>
      <c r="V46" s="1"/>
    </row>
    <row r="47" spans="2:22" x14ac:dyDescent="0.3">
      <c r="B47" s="5" t="s">
        <v>23</v>
      </c>
      <c r="C47" s="7">
        <f t="shared" si="24"/>
        <v>133.13333333333333</v>
      </c>
      <c r="D47" s="8">
        <v>155.29</v>
      </c>
      <c r="E47" s="8">
        <v>106.62</v>
      </c>
      <c r="F47" s="10">
        <v>137.49</v>
      </c>
      <c r="G47" s="12">
        <f t="shared" si="17"/>
        <v>566.75182481751824</v>
      </c>
      <c r="H47" s="15">
        <f t="shared" si="18"/>
        <v>376.74911660777383</v>
      </c>
      <c r="I47" s="15">
        <f t="shared" si="19"/>
        <v>528.80769230769238</v>
      </c>
      <c r="J47" s="15">
        <f t="shared" si="20"/>
        <v>490.76954457766146</v>
      </c>
      <c r="K47" s="10">
        <f t="shared" si="12"/>
        <v>100.55064790347257</v>
      </c>
      <c r="L47" s="2"/>
      <c r="M47" s="7">
        <v>38.770000000000003</v>
      </c>
      <c r="N47" s="8">
        <v>67.42</v>
      </c>
      <c r="O47" s="8">
        <v>50.18</v>
      </c>
      <c r="P47" s="10">
        <f t="shared" si="21"/>
        <v>52.123333333333335</v>
      </c>
      <c r="Q47" s="7">
        <f t="shared" si="13"/>
        <v>184.79504289799812</v>
      </c>
      <c r="R47" s="8">
        <f t="shared" si="14"/>
        <v>356.3424947145877</v>
      </c>
      <c r="S47" s="8">
        <f t="shared" si="15"/>
        <v>199.04799682665609</v>
      </c>
      <c r="T47" s="8">
        <f t="shared" si="22"/>
        <v>246.72851147974731</v>
      </c>
      <c r="U47" s="10">
        <f t="shared" si="23"/>
        <v>95.195617884328129</v>
      </c>
      <c r="V47" s="1"/>
    </row>
    <row r="48" spans="2:22" x14ac:dyDescent="0.3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2:22" ht="15.5" x14ac:dyDescent="0.3">
      <c r="B49" s="17" t="s">
        <v>42</v>
      </c>
      <c r="C49" s="1"/>
      <c r="D49" s="1"/>
      <c r="E49" s="1"/>
      <c r="F49" s="1"/>
      <c r="G49" s="13"/>
      <c r="H49" s="13"/>
      <c r="I49" s="13"/>
      <c r="J49" s="13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</sheetData>
  <mergeCells count="20">
    <mergeCell ref="M6:P6"/>
    <mergeCell ref="Q6:T6"/>
    <mergeCell ref="C5:F5"/>
    <mergeCell ref="M5:P5"/>
    <mergeCell ref="C4:K4"/>
    <mergeCell ref="M4:U4"/>
    <mergeCell ref="G5:K5"/>
    <mergeCell ref="Q5:U5"/>
    <mergeCell ref="C26:F26"/>
    <mergeCell ref="G26:J26"/>
    <mergeCell ref="M26:P26"/>
    <mergeCell ref="Q26:T26"/>
    <mergeCell ref="C24:K24"/>
    <mergeCell ref="M24:U24"/>
    <mergeCell ref="C25:F25"/>
    <mergeCell ref="G25:K25"/>
    <mergeCell ref="M25:P25"/>
    <mergeCell ref="Q25:U25"/>
    <mergeCell ref="C6:F6"/>
    <mergeCell ref="G6:J6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Figure_5-source_data_1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Shu-Ting Zhang</dc:creator>
  <cp:lastModifiedBy>Shu-Ting Zhang</cp:lastModifiedBy>
  <dcterms:created xsi:type="dcterms:W3CDTF">2024-01-17T08:49:58Z</dcterms:created>
  <dcterms:modified xsi:type="dcterms:W3CDTF">2024-05-06T06:15:30Z</dcterms:modified>
</cp:coreProperties>
</file>