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E:\Research (KAIST MO lab)\6. Publication works\Kim et al. eLIFE. 2024\[VOR]\[Source files]\[2] Quantifications\"/>
    </mc:Choice>
  </mc:AlternateContent>
  <xr:revisionPtr revIDLastSave="0" documentId="13_ncr:1_{B1B90A08-BC62-43F9-AA3B-334D424B6A3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7" i="1"/>
  <c r="C16" i="1"/>
  <c r="C15" i="1"/>
  <c r="C14" i="1"/>
  <c r="C13" i="1"/>
  <c r="C12" i="1"/>
  <c r="F6" i="1"/>
  <c r="F5" i="1"/>
  <c r="F4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<sst xmlns="http://schemas.openxmlformats.org/spreadsheetml/2006/main" count="51" uniqueCount="35">
  <si>
    <t>Figure 2 (F)</t>
    <phoneticPr fontId="4" type="noConversion"/>
  </si>
  <si>
    <t xml:space="preserve">Lat.B susp 18hr + 1hr FITC dxt 70kda, 10kda </t>
    <phoneticPr fontId="4" type="noConversion"/>
  </si>
  <si>
    <t>1st</t>
    <phoneticPr fontId="4" type="noConversion"/>
  </si>
  <si>
    <t>% of highly enriched fluorescent cells</t>
    <phoneticPr fontId="4" type="noConversion"/>
  </si>
  <si>
    <t>=100*(brighted FITC/Hoescht)</t>
    <phoneticPr fontId="4" type="noConversion"/>
  </si>
  <si>
    <t>Mock-70Kda</t>
    <phoneticPr fontId="4" type="noConversion"/>
  </si>
  <si>
    <t>=100*(2/265)</t>
    <phoneticPr fontId="4" type="noConversion"/>
  </si>
  <si>
    <t>Lat.B-70Kda</t>
    <phoneticPr fontId="4" type="noConversion"/>
  </si>
  <si>
    <t>=100*(45/459)</t>
    <phoneticPr fontId="4" type="noConversion"/>
  </si>
  <si>
    <t>Lat.B+EIPA-70kda</t>
    <phoneticPr fontId="4" type="noConversion"/>
  </si>
  <si>
    <t>=100*(2/200)</t>
    <phoneticPr fontId="4" type="noConversion"/>
  </si>
  <si>
    <t>Mock-10Kda</t>
    <phoneticPr fontId="4" type="noConversion"/>
  </si>
  <si>
    <t>=100*(1/291)</t>
    <phoneticPr fontId="4" type="noConversion"/>
  </si>
  <si>
    <t>Lat.B-10Kda</t>
    <phoneticPr fontId="4" type="noConversion"/>
  </si>
  <si>
    <t>=100*(36/370)</t>
    <phoneticPr fontId="4" type="noConversion"/>
  </si>
  <si>
    <t>total number of cells</t>
    <phoneticPr fontId="4" type="noConversion"/>
  </si>
  <si>
    <t>Lat.B+EIPA-10kda</t>
    <phoneticPr fontId="4" type="noConversion"/>
  </si>
  <si>
    <t>=100*(2/263)</t>
    <phoneticPr fontId="4" type="noConversion"/>
  </si>
  <si>
    <t>Mock-70kDa</t>
    <phoneticPr fontId="4" type="noConversion"/>
  </si>
  <si>
    <t>Lat.B-70kDa</t>
    <phoneticPr fontId="4" type="noConversion"/>
  </si>
  <si>
    <t>2nd</t>
    <phoneticPr fontId="4" type="noConversion"/>
  </si>
  <si>
    <t>Lat.B+EIPA-70kDa</t>
    <phoneticPr fontId="4" type="noConversion"/>
  </si>
  <si>
    <t>=100*(2/219)</t>
    <phoneticPr fontId="4" type="noConversion"/>
  </si>
  <si>
    <t>=100*(76/576)</t>
    <phoneticPr fontId="4" type="noConversion"/>
  </si>
  <si>
    <t>=100*(3/275)</t>
    <phoneticPr fontId="4" type="noConversion"/>
  </si>
  <si>
    <t>=100*(0/215)</t>
    <phoneticPr fontId="4" type="noConversion"/>
  </si>
  <si>
    <t>=100*(52/548)</t>
    <phoneticPr fontId="4" type="noConversion"/>
  </si>
  <si>
    <t>=100*(7/287)</t>
    <phoneticPr fontId="4" type="noConversion"/>
  </si>
  <si>
    <t>3th</t>
    <phoneticPr fontId="4" type="noConversion"/>
  </si>
  <si>
    <t>=100*(1/313)</t>
    <phoneticPr fontId="4" type="noConversion"/>
  </si>
  <si>
    <t>=100*(64/499)</t>
    <phoneticPr fontId="4" type="noConversion"/>
  </si>
  <si>
    <t>=100*(4/346)</t>
    <phoneticPr fontId="4" type="noConversion"/>
  </si>
  <si>
    <t>=100*(5/341)</t>
    <phoneticPr fontId="4" type="noConversion"/>
  </si>
  <si>
    <t>=100*(43/486)</t>
    <phoneticPr fontId="4" type="noConversion"/>
  </si>
  <si>
    <t>=100*(1/358)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</si>
</sst>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Arial"/>
      <family val="2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>
      <alignment vertical="center"/>
    </xf>
  </cellStyleXfs>
  <cellXfs count="9">
    <xf numFmtId="0" fontId="0" fillId="0" borderId="0" xfId="0"/>
    <xf numFmtId="0" fontId="2" fillId="2" borderId="2" xfId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 wrapTex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C8" sqref="C8"/>
    </sheetView>
  </sheetViews>
  <sheetFormatPr defaultRowHeight="16.5" x14ac:dyDescent="0.3"/>
  <cols>
    <col min="1" max="1" width="15.25" customWidth="1"/>
    <col min="2" max="2" width="35.125" customWidth="1"/>
    <col min="3" max="3" width="26.5" customWidth="1"/>
    <col min="4" max="4" width="18.25" customWidth="1"/>
    <col min="5" max="5" width="19.75" customWidth="1"/>
    <col min="6" max="6" width="18.875" customWidth="1"/>
    <col min="7" max="7" width="13" customWidth="1"/>
  </cols>
  <sheetData>
    <row r="1" spans="1:7" x14ac:dyDescent="0.3">
      <c r="A1" s="1" t="s">
        <v>0</v>
      </c>
      <c r="B1" s="2"/>
      <c r="C1" s="3"/>
      <c r="D1" s="3"/>
      <c r="E1" s="4"/>
      <c r="F1" s="4"/>
      <c r="G1" s="4"/>
    </row>
    <row r="2" spans="1:7" ht="45" x14ac:dyDescent="0.3">
      <c r="A2" s="1" t="s">
        <v>1</v>
      </c>
      <c r="B2" s="3"/>
      <c r="C2" s="3"/>
      <c r="D2" s="3"/>
      <c r="E2" s="4"/>
      <c r="F2" s="4"/>
      <c r="G2" s="4"/>
    </row>
    <row r="3" spans="1:7" x14ac:dyDescent="0.3">
      <c r="A3" s="5" t="s">
        <v>2</v>
      </c>
      <c r="B3" s="6" t="s">
        <v>3</v>
      </c>
      <c r="C3" s="7" t="s">
        <v>4</v>
      </c>
      <c r="D3" s="6"/>
      <c r="E3" s="4"/>
      <c r="F3" s="4" t="s">
        <v>15</v>
      </c>
      <c r="G3" s="4"/>
    </row>
    <row r="4" spans="1:7" x14ac:dyDescent="0.3">
      <c r="A4" s="8"/>
      <c r="B4" s="6" t="s">
        <v>5</v>
      </c>
      <c r="C4" s="6">
        <f>100*(2/265)</f>
        <v>0.75471698113207553</v>
      </c>
      <c r="D4" s="7" t="s">
        <v>6</v>
      </c>
      <c r="E4" s="4" t="s">
        <v>18</v>
      </c>
      <c r="F4" s="4">
        <f>SUM(265,219,313)</f>
        <v>797</v>
      </c>
      <c r="G4" s="4"/>
    </row>
    <row r="5" spans="1:7" x14ac:dyDescent="0.3">
      <c r="A5" s="8"/>
      <c r="B5" s="6" t="s">
        <v>7</v>
      </c>
      <c r="C5" s="6">
        <f>100*(45/459)</f>
        <v>9.8039215686274517</v>
      </c>
      <c r="D5" s="7" t="s">
        <v>8</v>
      </c>
      <c r="E5" s="4" t="s">
        <v>19</v>
      </c>
      <c r="F5" s="4">
        <f>SUM(459,576,499)</f>
        <v>1534</v>
      </c>
      <c r="G5" s="4"/>
    </row>
    <row r="6" spans="1:7" x14ac:dyDescent="0.3">
      <c r="A6" s="8"/>
      <c r="B6" s="6" t="s">
        <v>9</v>
      </c>
      <c r="C6" s="6">
        <f>100*(2/200)</f>
        <v>1</v>
      </c>
      <c r="D6" s="7" t="s">
        <v>10</v>
      </c>
      <c r="E6" s="4" t="s">
        <v>21</v>
      </c>
      <c r="F6" s="4">
        <f>SUM(200,275,346)</f>
        <v>821</v>
      </c>
      <c r="G6" s="4"/>
    </row>
    <row r="7" spans="1:7" x14ac:dyDescent="0.3">
      <c r="A7" s="8"/>
      <c r="B7" s="6" t="s">
        <v>11</v>
      </c>
      <c r="C7" s="6">
        <f>100*(1/291)</f>
        <v>0.3436426116838488</v>
      </c>
      <c r="D7" s="7" t="s">
        <v>12</v>
      </c>
      <c r="E7" s="4"/>
      <c r="F7" s="4"/>
      <c r="G7" s="4"/>
    </row>
    <row r="8" spans="1:7" x14ac:dyDescent="0.3">
      <c r="A8" s="8"/>
      <c r="B8" s="6" t="s">
        <v>13</v>
      </c>
      <c r="C8" s="6">
        <f>100*(36/370)</f>
        <v>9.7297297297297298</v>
      </c>
      <c r="D8" s="7" t="s">
        <v>14</v>
      </c>
      <c r="E8" s="4"/>
    </row>
    <row r="9" spans="1:7" x14ac:dyDescent="0.3">
      <c r="A9" s="8"/>
      <c r="B9" s="6" t="s">
        <v>16</v>
      </c>
      <c r="C9" s="6">
        <f>100*(2/263)</f>
        <v>0.76045627376425851</v>
      </c>
      <c r="D9" s="7" t="s">
        <v>17</v>
      </c>
      <c r="E9" s="4"/>
    </row>
    <row r="10" spans="1:7" x14ac:dyDescent="0.3">
      <c r="A10" s="8"/>
      <c r="B10" s="6"/>
      <c r="C10" s="6"/>
      <c r="D10" s="6"/>
      <c r="E10" s="4"/>
    </row>
    <row r="11" spans="1:7" x14ac:dyDescent="0.3">
      <c r="A11" s="5" t="s">
        <v>20</v>
      </c>
      <c r="B11" s="6" t="s">
        <v>3</v>
      </c>
      <c r="C11" s="7" t="s">
        <v>4</v>
      </c>
      <c r="D11" s="6"/>
      <c r="E11" s="4"/>
    </row>
    <row r="12" spans="1:7" x14ac:dyDescent="0.3">
      <c r="A12" s="8"/>
      <c r="B12" s="6" t="s">
        <v>5</v>
      </c>
      <c r="C12" s="6">
        <f>100*(2/219)</f>
        <v>0.91324200913242004</v>
      </c>
      <c r="D12" s="7" t="s">
        <v>22</v>
      </c>
      <c r="E12" s="4"/>
    </row>
    <row r="13" spans="1:7" x14ac:dyDescent="0.3">
      <c r="A13" s="8"/>
      <c r="B13" s="6" t="s">
        <v>7</v>
      </c>
      <c r="C13" s="6">
        <f>100*(76/576)</f>
        <v>13.194444444444445</v>
      </c>
      <c r="D13" s="7" t="s">
        <v>23</v>
      </c>
      <c r="E13" s="4"/>
      <c r="F13" s="4"/>
      <c r="G13" s="4"/>
    </row>
    <row r="14" spans="1:7" x14ac:dyDescent="0.3">
      <c r="A14" s="8"/>
      <c r="B14" s="6" t="s">
        <v>9</v>
      </c>
      <c r="C14" s="6">
        <f>100*(3/275)</f>
        <v>1.0909090909090911</v>
      </c>
      <c r="D14" s="7" t="s">
        <v>24</v>
      </c>
      <c r="E14" s="4"/>
      <c r="F14" s="4"/>
      <c r="G14" s="4"/>
    </row>
    <row r="15" spans="1:7" x14ac:dyDescent="0.3">
      <c r="A15" s="8"/>
      <c r="B15" s="6" t="s">
        <v>11</v>
      </c>
      <c r="C15" s="6">
        <f>100*(0/215)</f>
        <v>0</v>
      </c>
      <c r="D15" s="7" t="s">
        <v>25</v>
      </c>
      <c r="E15" s="4"/>
      <c r="F15" s="4"/>
      <c r="G15" s="4"/>
    </row>
    <row r="16" spans="1:7" x14ac:dyDescent="0.3">
      <c r="A16" s="8"/>
      <c r="B16" s="6" t="s">
        <v>13</v>
      </c>
      <c r="C16" s="6">
        <f>100*(52/548)</f>
        <v>9.4890510948905096</v>
      </c>
      <c r="D16" s="7" t="s">
        <v>26</v>
      </c>
      <c r="E16" s="4"/>
      <c r="F16" s="4"/>
      <c r="G16" s="4"/>
    </row>
    <row r="17" spans="1:7" x14ac:dyDescent="0.3">
      <c r="A17" s="8"/>
      <c r="B17" s="6" t="s">
        <v>16</v>
      </c>
      <c r="C17" s="6">
        <f>100*(7/287)</f>
        <v>2.4390243902439024</v>
      </c>
      <c r="D17" s="7" t="s">
        <v>27</v>
      </c>
      <c r="E17" s="4"/>
      <c r="F17" s="4"/>
      <c r="G17" s="4"/>
    </row>
    <row r="18" spans="1:7" x14ac:dyDescent="0.3">
      <c r="A18" s="8"/>
      <c r="B18" s="6"/>
      <c r="C18" s="6"/>
      <c r="D18" s="6"/>
      <c r="E18" s="4"/>
      <c r="F18" s="4"/>
      <c r="G18" s="4"/>
    </row>
    <row r="19" spans="1:7" x14ac:dyDescent="0.3">
      <c r="A19" s="5" t="s">
        <v>28</v>
      </c>
      <c r="B19" s="6" t="s">
        <v>3</v>
      </c>
      <c r="C19" s="7" t="s">
        <v>4</v>
      </c>
      <c r="D19" s="6"/>
      <c r="E19" s="4"/>
      <c r="F19" s="4"/>
      <c r="G19" s="4"/>
    </row>
    <row r="20" spans="1:7" x14ac:dyDescent="0.3">
      <c r="A20" s="8"/>
      <c r="B20" s="6" t="s">
        <v>5</v>
      </c>
      <c r="C20" s="6">
        <f>100*(1/313)</f>
        <v>0.31948881789137379</v>
      </c>
      <c r="D20" s="7" t="s">
        <v>29</v>
      </c>
      <c r="E20" s="4"/>
      <c r="F20" s="4"/>
      <c r="G20" s="4"/>
    </row>
    <row r="21" spans="1:7" x14ac:dyDescent="0.3">
      <c r="A21" s="8"/>
      <c r="B21" s="6" t="s">
        <v>7</v>
      </c>
      <c r="C21" s="6">
        <f>100*(64/499)</f>
        <v>12.825651302605209</v>
      </c>
      <c r="D21" s="7" t="s">
        <v>30</v>
      </c>
      <c r="E21" s="4"/>
      <c r="F21" s="4"/>
      <c r="G21" s="4"/>
    </row>
    <row r="22" spans="1:7" x14ac:dyDescent="0.3">
      <c r="A22" s="8"/>
      <c r="B22" s="6" t="s">
        <v>9</v>
      </c>
      <c r="C22" s="6">
        <f>100*(4/346)</f>
        <v>1.1560693641618496</v>
      </c>
      <c r="D22" s="7" t="s">
        <v>31</v>
      </c>
      <c r="E22" s="4"/>
      <c r="F22" s="4"/>
      <c r="G22" s="4"/>
    </row>
    <row r="23" spans="1:7" x14ac:dyDescent="0.3">
      <c r="A23" s="8"/>
      <c r="B23" s="6" t="s">
        <v>11</v>
      </c>
      <c r="C23" s="6">
        <f>100*(5/341)</f>
        <v>1.466275659824047</v>
      </c>
      <c r="D23" s="7" t="s">
        <v>32</v>
      </c>
      <c r="E23" s="4"/>
      <c r="F23" s="4"/>
      <c r="G23" s="4"/>
    </row>
    <row r="24" spans="1:7" x14ac:dyDescent="0.3">
      <c r="A24" s="8"/>
      <c r="B24" s="6" t="s">
        <v>13</v>
      </c>
      <c r="C24" s="6">
        <f>100*(43/486)</f>
        <v>8.8477366255144041</v>
      </c>
      <c r="D24" s="7" t="s">
        <v>33</v>
      </c>
      <c r="E24" s="4"/>
      <c r="F24" s="4"/>
      <c r="G24" s="4"/>
    </row>
    <row r="25" spans="1:7" x14ac:dyDescent="0.3">
      <c r="A25" s="8"/>
      <c r="B25" s="6" t="s">
        <v>16</v>
      </c>
      <c r="C25" s="6">
        <f>100*(1/358)</f>
        <v>0.27932960893854747</v>
      </c>
      <c r="D25" s="7" t="s">
        <v>34</v>
      </c>
      <c r="E25" s="4"/>
      <c r="F25" s="4"/>
      <c r="G25" s="4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2024-10-17T04:31:54Z</dcterms:modified>
</cp:coreProperties>
</file>