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ilinaraices/Dropbox/Marilina/DSB complex paper/Manuscript/Figures VOR/Source DATA/"/>
    </mc:Choice>
  </mc:AlternateContent>
  <xr:revisionPtr revIDLastSave="0" documentId="8_{F03E7706-EE72-CB4D-A278-DD9F9718DA36}" xr6:coauthVersionLast="47" xr6:coauthVersionMax="47" xr10:uidLastSave="{00000000-0000-0000-0000-000000000000}"/>
  <bookViews>
    <workbookView xWindow="2520" yWindow="2460" windowWidth="25900" windowHeight="15040" activeTab="3" xr2:uid="{9802B606-9378-6A45-8982-743736EB731B}"/>
  </bookViews>
  <sheets>
    <sheet name="dsb-2; parg-1 no IR" sheetId="1" r:id="rId1"/>
    <sheet name="dsb-2; parg-1 10Gy" sheetId="2" r:id="rId2"/>
    <sheet name="rec-1; him-17 no IR" sheetId="3" r:id="rId3"/>
    <sheet name="rec-1; him-17 10 Gy" sheetId="4" r:id="rId4"/>
    <sheet name="rec-1; dsb-2 no IR" sheetId="5" r:id="rId5"/>
    <sheet name="rec-1; dsb-2  10Gy" sheetId="6" r:id="rId6"/>
    <sheet name="Sheet7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6" l="1"/>
  <c r="J2" i="6"/>
  <c r="I2" i="6"/>
  <c r="H2" i="6"/>
  <c r="G2" i="6"/>
  <c r="F2" i="6"/>
  <c r="E2" i="6"/>
  <c r="D2" i="6"/>
  <c r="L2" i="6" s="1"/>
  <c r="C2" i="5"/>
  <c r="J2" i="5"/>
  <c r="I2" i="5"/>
  <c r="H2" i="5"/>
  <c r="G2" i="5"/>
  <c r="F2" i="5"/>
  <c r="E2" i="5"/>
  <c r="D2" i="5"/>
  <c r="K2" i="5" s="1"/>
  <c r="F3" i="4"/>
  <c r="I3" i="4"/>
  <c r="H3" i="4"/>
  <c r="G3" i="4"/>
  <c r="E3" i="4"/>
  <c r="D3" i="4"/>
  <c r="C3" i="4"/>
  <c r="I3" i="3"/>
  <c r="H3" i="3"/>
  <c r="G3" i="3"/>
  <c r="J3" i="3" s="1"/>
  <c r="F3" i="3"/>
  <c r="E3" i="3"/>
  <c r="D3" i="3"/>
  <c r="C3" i="3"/>
  <c r="J3" i="2"/>
  <c r="I3" i="2"/>
  <c r="H3" i="2"/>
  <c r="K3" i="2" s="1"/>
  <c r="G3" i="2"/>
  <c r="F3" i="2"/>
  <c r="E3" i="2"/>
  <c r="D3" i="2"/>
  <c r="L8" i="1"/>
  <c r="K8" i="1"/>
  <c r="J8" i="1"/>
  <c r="M8" i="1" s="1"/>
  <c r="I8" i="1"/>
  <c r="H8" i="1"/>
  <c r="G8" i="1"/>
  <c r="F8" i="1"/>
  <c r="J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2" authorId="0" shapeId="0" xr:uid="{7E037968-AF16-AA46-824D-85799891B92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Put the number of DAPI staining bodies in this column.
If you don't want to count a nucleus, leave corresponding box empty, so it won't be counted.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1" authorId="0" shapeId="0" xr:uid="{9FEDEF58-C9ED-9D4B-BE8E-E0DCBBCA0870}">
      <text>
        <r>
          <rPr>
            <b/>
            <sz val="9"/>
            <color rgb="FF000000"/>
            <rFont val="Tahoma"/>
            <family val="2"/>
          </rPr>
          <t>Author: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Put the number of DAPI staining bodies in this column.
</t>
        </r>
        <r>
          <rPr>
            <sz val="9"/>
            <color rgb="FF000000"/>
            <rFont val="Tahoma"/>
            <family val="2"/>
          </rPr>
          <t>If you don't want to count a nucleus, leave corresponding box empty, so it won't be counted.</t>
        </r>
      </text>
    </comment>
  </commentList>
</comments>
</file>

<file path=xl/sharedStrings.xml><?xml version="1.0" encoding="utf-8"?>
<sst xmlns="http://schemas.openxmlformats.org/spreadsheetml/2006/main" count="84" uniqueCount="80">
  <si>
    <t>DI</t>
  </si>
  <si>
    <t>Pic #</t>
  </si>
  <si>
    <t>DAPI bodies -1</t>
  </si>
  <si>
    <t>001a</t>
  </si>
  <si>
    <t>001b</t>
  </si>
  <si>
    <t>002a</t>
  </si>
  <si>
    <t>002b</t>
  </si>
  <si>
    <t>003a</t>
  </si>
  <si>
    <t>003b</t>
  </si>
  <si>
    <t>004a</t>
  </si>
  <si>
    <t>004b</t>
  </si>
  <si>
    <t>005a</t>
  </si>
  <si>
    <t>005b</t>
  </si>
  <si>
    <t>006a</t>
  </si>
  <si>
    <t>006b</t>
  </si>
  <si>
    <t>007a</t>
  </si>
  <si>
    <t>007b</t>
  </si>
  <si>
    <t>008a</t>
  </si>
  <si>
    <t>008b</t>
  </si>
  <si>
    <t>009a</t>
  </si>
  <si>
    <t>009b</t>
  </si>
  <si>
    <t>010a</t>
  </si>
  <si>
    <t>010b</t>
  </si>
  <si>
    <t>011a</t>
  </si>
  <si>
    <t>011b</t>
  </si>
  <si>
    <t>012a</t>
  </si>
  <si>
    <t>012b</t>
  </si>
  <si>
    <t>013a</t>
  </si>
  <si>
    <t>013b</t>
  </si>
  <si>
    <t>014b</t>
  </si>
  <si>
    <t>016a</t>
  </si>
  <si>
    <t>016b</t>
  </si>
  <si>
    <t>017a</t>
  </si>
  <si>
    <t>017b</t>
  </si>
  <si>
    <t>018a</t>
  </si>
  <si>
    <t>018b</t>
  </si>
  <si>
    <t>019a</t>
  </si>
  <si>
    <t>019b</t>
  </si>
  <si>
    <t>020a</t>
  </si>
  <si>
    <t>020b</t>
  </si>
  <si>
    <t>021a</t>
  </si>
  <si>
    <t>021b</t>
  </si>
  <si>
    <t>022a</t>
  </si>
  <si>
    <t>022b</t>
  </si>
  <si>
    <t>023a</t>
  </si>
  <si>
    <t>023b</t>
  </si>
  <si>
    <t>025b</t>
  </si>
  <si>
    <t>026a</t>
  </si>
  <si>
    <t>026b</t>
  </si>
  <si>
    <t>027a</t>
  </si>
  <si>
    <t>027b</t>
  </si>
  <si>
    <t>028a</t>
  </si>
  <si>
    <t>028b</t>
  </si>
  <si>
    <t>029a</t>
  </si>
  <si>
    <t>029b</t>
  </si>
  <si>
    <t>030a</t>
  </si>
  <si>
    <t>030b</t>
  </si>
  <si>
    <t>031a</t>
  </si>
  <si>
    <t>032a</t>
  </si>
  <si>
    <t>032b</t>
  </si>
  <si>
    <t>033a</t>
  </si>
  <si>
    <t>033b</t>
  </si>
  <si>
    <t>034a</t>
  </si>
  <si>
    <t>035a</t>
  </si>
  <si>
    <t>035b</t>
  </si>
  <si>
    <t>036a</t>
  </si>
  <si>
    <t>036b</t>
  </si>
  <si>
    <t>037a</t>
  </si>
  <si>
    <t>037b</t>
  </si>
  <si>
    <t>039a</t>
  </si>
  <si>
    <t>039b</t>
  </si>
  <si>
    <t>041a</t>
  </si>
  <si>
    <t>041b</t>
  </si>
  <si>
    <t>DAPI bodies</t>
  </si>
  <si>
    <t>dsb-2; parg-1 0Gy</t>
  </si>
  <si>
    <t>dsb-2; parg-1 10Gy</t>
  </si>
  <si>
    <t>rec-1; him-17 0Gy</t>
  </si>
  <si>
    <t>rec-1; him-17 10Gy</t>
  </si>
  <si>
    <t>dsb-2; rec-1 0Gy</t>
  </si>
  <si>
    <t>dsb-2; rec-1 10Gy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</si>
</sst>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0" fontId="2" fillId="0" borderId="1" xfId="0" applyFont="1" applyBorder="1"/>
    <xf numFmtId="0" fontId="0" fillId="3" borderId="1" xfId="0" applyFill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Sheet7!$B$1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Sheet7!$B$2:$B$7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AC-0340-90AF-AD7986D030F7}"/>
            </c:ext>
          </c:extLst>
        </c:ser>
        <c:ser>
          <c:idx val="1"/>
          <c:order val="1"/>
          <c:tx>
            <c:strRef>
              <c:f>Sheet7!$C$1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Sheet7!$C$2:$C$7</c:f>
              <c:numCache>
                <c:formatCode>General</c:formatCode>
                <c:ptCount val="6"/>
                <c:pt idx="0">
                  <c:v>17.142857142857142</c:v>
                </c:pt>
                <c:pt idx="1">
                  <c:v>76.92307692307692</c:v>
                </c:pt>
                <c:pt idx="2">
                  <c:v>10</c:v>
                </c:pt>
                <c:pt idx="3">
                  <c:v>87.5</c:v>
                </c:pt>
                <c:pt idx="4">
                  <c:v>41.666666666666664</c:v>
                </c:pt>
                <c:pt idx="5">
                  <c:v>95.180722891566262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AC-0340-90AF-AD7986D030F7}"/>
            </c:ext>
          </c:extLst>
        </c:ser>
        <c:ser>
          <c:idx val="2"/>
          <c:order val="2"/>
          <c:tx>
            <c:strRef>
              <c:f>Sheet7!$D$1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Sheet7!$D$2:$D$7</c:f>
              <c:numCache>
                <c:formatCode>General</c:formatCode>
                <c:ptCount val="6"/>
                <c:pt idx="0">
                  <c:v>21.428571428571427</c:v>
                </c:pt>
                <c:pt idx="1">
                  <c:v>11.538461538461538</c:v>
                </c:pt>
                <c:pt idx="2">
                  <c:v>10</c:v>
                </c:pt>
                <c:pt idx="3">
                  <c:v>6.25</c:v>
                </c:pt>
                <c:pt idx="4">
                  <c:v>35.416666666666664</c:v>
                </c:pt>
                <c:pt idx="5">
                  <c:v>3.6144578313253013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AC-0340-90AF-AD7986D030F7}"/>
            </c:ext>
          </c:extLst>
        </c:ser>
        <c:ser>
          <c:idx val="3"/>
          <c:order val="3"/>
          <c:tx>
            <c:strRef>
              <c:f>Sheet7!$E$1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Sheet7!$E$2:$E$7</c:f>
              <c:numCache>
                <c:formatCode>General</c:formatCode>
                <c:ptCount val="6"/>
                <c:pt idx="0">
                  <c:v>21.428571428571427</c:v>
                </c:pt>
                <c:pt idx="1">
                  <c:v>3.8461538461538463</c:v>
                </c:pt>
                <c:pt idx="2">
                  <c:v>7.5</c:v>
                </c:pt>
                <c:pt idx="3">
                  <c:v>0</c:v>
                </c:pt>
                <c:pt idx="4">
                  <c:v>6.25</c:v>
                </c:pt>
                <c:pt idx="5">
                  <c:v>1.2048192771084338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AC-0340-90AF-AD7986D030F7}"/>
            </c:ext>
          </c:extLst>
        </c:ser>
        <c:ser>
          <c:idx val="4"/>
          <c:order val="4"/>
          <c:tx>
            <c:strRef>
              <c:f>Sheet7!$F$1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Sheet7!$F$2:$F$7</c:f>
              <c:numCache>
                <c:formatCode>General</c:formatCode>
                <c:ptCount val="6"/>
                <c:pt idx="0">
                  <c:v>24.285714285714285</c:v>
                </c:pt>
                <c:pt idx="1">
                  <c:v>1.9230769230769231</c:v>
                </c:pt>
                <c:pt idx="2">
                  <c:v>5</c:v>
                </c:pt>
                <c:pt idx="3">
                  <c:v>3.125</c:v>
                </c:pt>
                <c:pt idx="4">
                  <c:v>6.25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AC-0340-90AF-AD7986D030F7}"/>
            </c:ext>
          </c:extLst>
        </c:ser>
        <c:ser>
          <c:idx val="5"/>
          <c:order val="5"/>
          <c:tx>
            <c:strRef>
              <c:f>Sheet7!$G$1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Sheet7!$G$2:$G$7</c:f>
              <c:numCache>
                <c:formatCode>General</c:formatCode>
                <c:ptCount val="6"/>
                <c:pt idx="0">
                  <c:v>8.5714285714285712</c:v>
                </c:pt>
                <c:pt idx="1">
                  <c:v>1.9230769230769231</c:v>
                </c:pt>
                <c:pt idx="2">
                  <c:v>12.5</c:v>
                </c:pt>
                <c:pt idx="3">
                  <c:v>0</c:v>
                </c:pt>
                <c:pt idx="4">
                  <c:v>2.0833333333333335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AC-0340-90AF-AD7986D030F7}"/>
            </c:ext>
          </c:extLst>
        </c:ser>
        <c:ser>
          <c:idx val="6"/>
          <c:order val="6"/>
          <c:tx>
            <c:strRef>
              <c:f>Sheet7!$H$1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Sheet7!$H$2:$H$7</c:f>
              <c:numCache>
                <c:formatCode>General</c:formatCode>
                <c:ptCount val="6"/>
                <c:pt idx="0">
                  <c:v>7.1428571428571432</c:v>
                </c:pt>
                <c:pt idx="1">
                  <c:v>3.8461538461538463</c:v>
                </c:pt>
                <c:pt idx="2">
                  <c:v>35</c:v>
                </c:pt>
                <c:pt idx="3">
                  <c:v>3.125</c:v>
                </c:pt>
                <c:pt idx="4">
                  <c:v>6.25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AC-0340-90AF-AD7986D030F7}"/>
            </c:ext>
          </c:extLst>
        </c:ser>
        <c:ser>
          <c:idx val="7"/>
          <c:order val="7"/>
          <c:tx>
            <c:strRef>
              <c:f>Sheet7!$I$1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Sheet7!$A$2:$A$7</c:f>
              <c:strCache>
                <c:ptCount val="6"/>
                <c:pt idx="0">
                  <c:v>dsb-2; parg-1 0Gy</c:v>
                </c:pt>
                <c:pt idx="1">
                  <c:v>dsb-2; parg-1 10Gy</c:v>
                </c:pt>
                <c:pt idx="2">
                  <c:v>dsb-2; rec-1 0Gy</c:v>
                </c:pt>
                <c:pt idx="3">
                  <c:v>dsb-2; rec-1 10Gy</c:v>
                </c:pt>
                <c:pt idx="4">
                  <c:v>rec-1; him-17 0Gy</c:v>
                </c:pt>
                <c:pt idx="5">
                  <c:v>rec-1; him-17 10Gy</c:v>
                </c:pt>
              </c:strCache>
            </c:strRef>
          </c:cat>
          <c:val>
            <c:numRef>
              <c:f>Sheet7!$I$2:$I$7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15</c:v>
                </c:pt>
                <c:pt idx="3">
                  <c:v>0</c:v>
                </c:pt>
                <c:pt idx="4">
                  <c:v>2.0833333333333335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AC-0340-90AF-AD7986D03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098399487"/>
        <c:axId val="1091977535"/>
      </c:barChart>
      <c:catAx>
        <c:axId val="1098399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100000" spcFirstLastPara="1" vertOverflow="ellipsis" wrap="square" anchor="ctr" anchorCtr="1"/>
          <a:lstStyle/>
          <a:p>
            <a:pPr>
              <a:defRPr sz="2000" b="0" i="1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1977535"/>
        <c:crosses val="autoZero"/>
        <c:auto val="1"/>
        <c:lblAlgn val="ctr"/>
        <c:lblOffset val="100"/>
        <c:noMultiLvlLbl val="0"/>
      </c:catAx>
      <c:valAx>
        <c:axId val="1091977535"/>
        <c:scaling>
          <c:orientation val="minMax"/>
          <c:max val="10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399487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8</xdr:row>
      <xdr:rowOff>88900</xdr:rowOff>
    </xdr:from>
    <xdr:to>
      <xdr:col>11</xdr:col>
      <xdr:colOff>114300</xdr:colOff>
      <xdr:row>34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F2F64F-7FBC-C643-B731-F407D4C43B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932A1-BAE1-0A4F-AC03-BED74A14B341}">
  <dimension ref="A1:M72"/>
  <sheetViews>
    <sheetView workbookViewId="0">
      <selection activeCell="F8" sqref="F8:L8"/>
    </sheetView>
  </sheetViews>
  <sheetFormatPr baseColWidth="10" defaultRowHeight="16" x14ac:dyDescent="0.2"/>
  <sheetData>
    <row r="1" spans="1:13" x14ac:dyDescent="0.2">
      <c r="A1" s="1" t="s">
        <v>0</v>
      </c>
    </row>
    <row r="2" spans="1:13" x14ac:dyDescent="0.2">
      <c r="A2" s="2" t="s">
        <v>1</v>
      </c>
      <c r="B2" s="3" t="s">
        <v>2</v>
      </c>
    </row>
    <row r="3" spans="1:13" x14ac:dyDescent="0.2">
      <c r="A3" s="4" t="s">
        <v>3</v>
      </c>
      <c r="B3">
        <v>8</v>
      </c>
    </row>
    <row r="4" spans="1:13" x14ac:dyDescent="0.2">
      <c r="A4" s="4" t="s">
        <v>4</v>
      </c>
      <c r="B4">
        <v>10</v>
      </c>
    </row>
    <row r="5" spans="1:13" x14ac:dyDescent="0.2">
      <c r="A5" s="4" t="s">
        <v>5</v>
      </c>
      <c r="B5">
        <v>7</v>
      </c>
    </row>
    <row r="6" spans="1:13" x14ac:dyDescent="0.2">
      <c r="A6" s="4" t="s">
        <v>6</v>
      </c>
      <c r="B6">
        <v>6</v>
      </c>
    </row>
    <row r="7" spans="1:13" x14ac:dyDescent="0.2">
      <c r="A7" s="4" t="s">
        <v>7</v>
      </c>
      <c r="B7">
        <v>8</v>
      </c>
      <c r="F7">
        <v>6</v>
      </c>
      <c r="G7">
        <v>7</v>
      </c>
      <c r="H7">
        <v>8</v>
      </c>
      <c r="I7">
        <v>9</v>
      </c>
      <c r="J7">
        <v>10</v>
      </c>
      <c r="K7">
        <v>11</v>
      </c>
      <c r="L7">
        <v>12</v>
      </c>
    </row>
    <row r="8" spans="1:13" x14ac:dyDescent="0.2">
      <c r="A8" s="4" t="s">
        <v>8</v>
      </c>
      <c r="B8">
        <v>7</v>
      </c>
      <c r="F8">
        <f>COUNTIF(B3:B72, "6")*100/70</f>
        <v>17.142857142857142</v>
      </c>
      <c r="G8">
        <f>COUNTIF(B3:B72, "7")*100/70</f>
        <v>21.428571428571427</v>
      </c>
      <c r="H8">
        <f>COUNTIF(B3:B72, "8")*100/70</f>
        <v>21.428571428571427</v>
      </c>
      <c r="I8">
        <f>COUNTIF(B3:B72, "9")*100/70</f>
        <v>24.285714285714285</v>
      </c>
      <c r="J8">
        <f>COUNTIF(B3:B72, "10")*100/70</f>
        <v>8.5714285714285712</v>
      </c>
      <c r="K8">
        <f>COUNTIF(B3:B72, "11")*100/70</f>
        <v>7.1428571428571432</v>
      </c>
      <c r="L8">
        <f>COUNTIF(B3:B72, "12")*100/70</f>
        <v>0</v>
      </c>
      <c r="M8">
        <f>SUM(F8:L8)</f>
        <v>99.999999999999986</v>
      </c>
    </row>
    <row r="9" spans="1:13" x14ac:dyDescent="0.2">
      <c r="A9" s="4" t="s">
        <v>9</v>
      </c>
      <c r="B9">
        <v>9</v>
      </c>
    </row>
    <row r="10" spans="1:13" x14ac:dyDescent="0.2">
      <c r="A10" s="4" t="s">
        <v>10</v>
      </c>
      <c r="B10">
        <v>10</v>
      </c>
    </row>
    <row r="11" spans="1:13" x14ac:dyDescent="0.2">
      <c r="A11" s="4" t="s">
        <v>11</v>
      </c>
      <c r="B11">
        <v>7</v>
      </c>
    </row>
    <row r="12" spans="1:13" x14ac:dyDescent="0.2">
      <c r="A12" s="4" t="s">
        <v>12</v>
      </c>
      <c r="B12">
        <v>7</v>
      </c>
    </row>
    <row r="13" spans="1:13" x14ac:dyDescent="0.2">
      <c r="A13" s="4" t="s">
        <v>13</v>
      </c>
      <c r="B13">
        <v>7</v>
      </c>
    </row>
    <row r="14" spans="1:13" x14ac:dyDescent="0.2">
      <c r="A14" s="4" t="s">
        <v>14</v>
      </c>
      <c r="B14">
        <v>11</v>
      </c>
    </row>
    <row r="15" spans="1:13" x14ac:dyDescent="0.2">
      <c r="A15" s="4" t="s">
        <v>15</v>
      </c>
      <c r="B15">
        <v>6</v>
      </c>
    </row>
    <row r="16" spans="1:13" x14ac:dyDescent="0.2">
      <c r="A16" s="4" t="s">
        <v>16</v>
      </c>
      <c r="B16">
        <v>7</v>
      </c>
    </row>
    <row r="17" spans="1:2" x14ac:dyDescent="0.2">
      <c r="A17" s="4" t="s">
        <v>17</v>
      </c>
      <c r="B17">
        <v>6</v>
      </c>
    </row>
    <row r="18" spans="1:2" x14ac:dyDescent="0.2">
      <c r="A18" s="4" t="s">
        <v>18</v>
      </c>
      <c r="B18">
        <v>6</v>
      </c>
    </row>
    <row r="19" spans="1:2" x14ac:dyDescent="0.2">
      <c r="A19" s="4" t="s">
        <v>19</v>
      </c>
      <c r="B19">
        <v>8</v>
      </c>
    </row>
    <row r="20" spans="1:2" x14ac:dyDescent="0.2">
      <c r="A20" s="4" t="s">
        <v>20</v>
      </c>
      <c r="B20">
        <v>9</v>
      </c>
    </row>
    <row r="21" spans="1:2" x14ac:dyDescent="0.2">
      <c r="A21" s="4" t="s">
        <v>21</v>
      </c>
      <c r="B21">
        <v>7</v>
      </c>
    </row>
    <row r="22" spans="1:2" x14ac:dyDescent="0.2">
      <c r="A22" s="4" t="s">
        <v>22</v>
      </c>
      <c r="B22">
        <v>6</v>
      </c>
    </row>
    <row r="23" spans="1:2" x14ac:dyDescent="0.2">
      <c r="A23" s="4" t="s">
        <v>23</v>
      </c>
      <c r="B23">
        <v>8</v>
      </c>
    </row>
    <row r="24" spans="1:2" x14ac:dyDescent="0.2">
      <c r="A24" s="4" t="s">
        <v>24</v>
      </c>
      <c r="B24">
        <v>7</v>
      </c>
    </row>
    <row r="25" spans="1:2" x14ac:dyDescent="0.2">
      <c r="A25" s="4" t="s">
        <v>25</v>
      </c>
      <c r="B25">
        <v>8</v>
      </c>
    </row>
    <row r="26" spans="1:2" x14ac:dyDescent="0.2">
      <c r="A26" s="4" t="s">
        <v>26</v>
      </c>
      <c r="B26">
        <v>9</v>
      </c>
    </row>
    <row r="27" spans="1:2" x14ac:dyDescent="0.2">
      <c r="A27" s="4" t="s">
        <v>27</v>
      </c>
      <c r="B27">
        <v>6</v>
      </c>
    </row>
    <row r="28" spans="1:2" x14ac:dyDescent="0.2">
      <c r="A28" s="4" t="s">
        <v>28</v>
      </c>
      <c r="B28">
        <v>8</v>
      </c>
    </row>
    <row r="29" spans="1:2" x14ac:dyDescent="0.2">
      <c r="A29" s="4" t="s">
        <v>29</v>
      </c>
      <c r="B29">
        <v>9</v>
      </c>
    </row>
    <row r="30" spans="1:2" x14ac:dyDescent="0.2">
      <c r="A30" s="4" t="s">
        <v>30</v>
      </c>
      <c r="B30">
        <v>7</v>
      </c>
    </row>
    <row r="31" spans="1:2" x14ac:dyDescent="0.2">
      <c r="A31" s="4" t="s">
        <v>31</v>
      </c>
      <c r="B31">
        <v>7</v>
      </c>
    </row>
    <row r="32" spans="1:2" x14ac:dyDescent="0.2">
      <c r="A32" s="4" t="s">
        <v>32</v>
      </c>
      <c r="B32">
        <v>8</v>
      </c>
    </row>
    <row r="33" spans="1:2" x14ac:dyDescent="0.2">
      <c r="A33" s="4" t="s">
        <v>33</v>
      </c>
      <c r="B33">
        <v>9</v>
      </c>
    </row>
    <row r="34" spans="1:2" x14ac:dyDescent="0.2">
      <c r="A34" s="4" t="s">
        <v>34</v>
      </c>
      <c r="B34">
        <v>9</v>
      </c>
    </row>
    <row r="35" spans="1:2" x14ac:dyDescent="0.2">
      <c r="A35" s="4" t="s">
        <v>35</v>
      </c>
      <c r="B35">
        <v>8</v>
      </c>
    </row>
    <row r="36" spans="1:2" x14ac:dyDescent="0.2">
      <c r="A36" s="4" t="s">
        <v>36</v>
      </c>
      <c r="B36">
        <v>8</v>
      </c>
    </row>
    <row r="37" spans="1:2" x14ac:dyDescent="0.2">
      <c r="A37" s="4" t="s">
        <v>37</v>
      </c>
      <c r="B37">
        <v>9</v>
      </c>
    </row>
    <row r="38" spans="1:2" x14ac:dyDescent="0.2">
      <c r="A38" s="4" t="s">
        <v>38</v>
      </c>
      <c r="B38">
        <v>9</v>
      </c>
    </row>
    <row r="39" spans="1:2" x14ac:dyDescent="0.2">
      <c r="A39" s="4" t="s">
        <v>39</v>
      </c>
      <c r="B39">
        <v>9</v>
      </c>
    </row>
    <row r="40" spans="1:2" x14ac:dyDescent="0.2">
      <c r="A40" s="4" t="s">
        <v>40</v>
      </c>
      <c r="B40">
        <v>9</v>
      </c>
    </row>
    <row r="41" spans="1:2" x14ac:dyDescent="0.2">
      <c r="A41" s="4" t="s">
        <v>41</v>
      </c>
      <c r="B41">
        <v>7</v>
      </c>
    </row>
    <row r="42" spans="1:2" x14ac:dyDescent="0.2">
      <c r="A42" s="4" t="s">
        <v>42</v>
      </c>
      <c r="B42">
        <v>10</v>
      </c>
    </row>
    <row r="43" spans="1:2" x14ac:dyDescent="0.2">
      <c r="A43" s="4" t="s">
        <v>43</v>
      </c>
      <c r="B43">
        <v>7</v>
      </c>
    </row>
    <row r="44" spans="1:2" x14ac:dyDescent="0.2">
      <c r="A44" s="4" t="s">
        <v>44</v>
      </c>
      <c r="B44">
        <v>6</v>
      </c>
    </row>
    <row r="45" spans="1:2" x14ac:dyDescent="0.2">
      <c r="A45" s="4" t="s">
        <v>45</v>
      </c>
      <c r="B45">
        <v>7</v>
      </c>
    </row>
    <row r="46" spans="1:2" x14ac:dyDescent="0.2">
      <c r="A46" s="4" t="s">
        <v>46</v>
      </c>
      <c r="B46">
        <v>9</v>
      </c>
    </row>
    <row r="47" spans="1:2" x14ac:dyDescent="0.2">
      <c r="A47" s="4" t="s">
        <v>47</v>
      </c>
      <c r="B47">
        <v>9</v>
      </c>
    </row>
    <row r="48" spans="1:2" x14ac:dyDescent="0.2">
      <c r="A48" s="4" t="s">
        <v>48</v>
      </c>
      <c r="B48">
        <v>10</v>
      </c>
    </row>
    <row r="49" spans="1:2" x14ac:dyDescent="0.2">
      <c r="A49" s="4" t="s">
        <v>49</v>
      </c>
      <c r="B49">
        <v>11</v>
      </c>
    </row>
    <row r="50" spans="1:2" x14ac:dyDescent="0.2">
      <c r="A50" s="4" t="s">
        <v>50</v>
      </c>
      <c r="B50">
        <v>10</v>
      </c>
    </row>
    <row r="51" spans="1:2" x14ac:dyDescent="0.2">
      <c r="A51" s="4" t="s">
        <v>51</v>
      </c>
      <c r="B51">
        <v>6</v>
      </c>
    </row>
    <row r="52" spans="1:2" x14ac:dyDescent="0.2">
      <c r="A52" s="4" t="s">
        <v>52</v>
      </c>
      <c r="B52">
        <v>7</v>
      </c>
    </row>
    <row r="53" spans="1:2" x14ac:dyDescent="0.2">
      <c r="A53" s="4" t="s">
        <v>53</v>
      </c>
      <c r="B53">
        <v>9</v>
      </c>
    </row>
    <row r="54" spans="1:2" x14ac:dyDescent="0.2">
      <c r="A54" s="4" t="s">
        <v>54</v>
      </c>
      <c r="B54">
        <v>11</v>
      </c>
    </row>
    <row r="55" spans="1:2" x14ac:dyDescent="0.2">
      <c r="A55" s="4" t="s">
        <v>55</v>
      </c>
      <c r="B55">
        <v>8</v>
      </c>
    </row>
    <row r="56" spans="1:2" x14ac:dyDescent="0.2">
      <c r="A56" s="4" t="s">
        <v>56</v>
      </c>
      <c r="B56">
        <v>6</v>
      </c>
    </row>
    <row r="57" spans="1:2" x14ac:dyDescent="0.2">
      <c r="A57" s="4" t="s">
        <v>57</v>
      </c>
      <c r="B57">
        <v>6</v>
      </c>
    </row>
    <row r="58" spans="1:2" x14ac:dyDescent="0.2">
      <c r="A58" s="4" t="s">
        <v>58</v>
      </c>
      <c r="B58">
        <v>11</v>
      </c>
    </row>
    <row r="59" spans="1:2" x14ac:dyDescent="0.2">
      <c r="A59" s="4" t="s">
        <v>59</v>
      </c>
      <c r="B59">
        <v>11</v>
      </c>
    </row>
    <row r="60" spans="1:2" x14ac:dyDescent="0.2">
      <c r="A60" s="4" t="s">
        <v>60</v>
      </c>
      <c r="B60">
        <v>8</v>
      </c>
    </row>
    <row r="61" spans="1:2" x14ac:dyDescent="0.2">
      <c r="A61" s="4" t="s">
        <v>61</v>
      </c>
      <c r="B61">
        <v>8</v>
      </c>
    </row>
    <row r="62" spans="1:2" x14ac:dyDescent="0.2">
      <c r="A62" s="4" t="s">
        <v>62</v>
      </c>
      <c r="B62">
        <v>9</v>
      </c>
    </row>
    <row r="63" spans="1:2" x14ac:dyDescent="0.2">
      <c r="A63" s="4" t="s">
        <v>63</v>
      </c>
      <c r="B63">
        <v>8</v>
      </c>
    </row>
    <row r="64" spans="1:2" x14ac:dyDescent="0.2">
      <c r="A64" s="4" t="s">
        <v>64</v>
      </c>
      <c r="B64">
        <v>8</v>
      </c>
    </row>
    <row r="65" spans="1:2" x14ac:dyDescent="0.2">
      <c r="A65" s="4" t="s">
        <v>65</v>
      </c>
      <c r="B65">
        <v>10</v>
      </c>
    </row>
    <row r="66" spans="1:2" x14ac:dyDescent="0.2">
      <c r="A66" s="4" t="s">
        <v>66</v>
      </c>
      <c r="B66">
        <v>9</v>
      </c>
    </row>
    <row r="67" spans="1:2" x14ac:dyDescent="0.2">
      <c r="A67" s="4" t="s">
        <v>67</v>
      </c>
      <c r="B67">
        <v>6</v>
      </c>
    </row>
    <row r="68" spans="1:2" x14ac:dyDescent="0.2">
      <c r="A68" s="4" t="s">
        <v>68</v>
      </c>
      <c r="B68">
        <v>8</v>
      </c>
    </row>
    <row r="69" spans="1:2" x14ac:dyDescent="0.2">
      <c r="A69" s="4" t="s">
        <v>69</v>
      </c>
      <c r="B69">
        <v>9</v>
      </c>
    </row>
    <row r="70" spans="1:2" x14ac:dyDescent="0.2">
      <c r="A70" s="4" t="s">
        <v>70</v>
      </c>
      <c r="B70">
        <v>9</v>
      </c>
    </row>
    <row r="71" spans="1:2" x14ac:dyDescent="0.2">
      <c r="A71" s="4" t="s">
        <v>71</v>
      </c>
      <c r="B71">
        <v>6</v>
      </c>
    </row>
    <row r="72" spans="1:2" x14ac:dyDescent="0.2">
      <c r="A72" s="4" t="s">
        <v>72</v>
      </c>
      <c r="B72">
        <v>7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29A62-2EEE-3F45-B770-CD997A08498C}">
  <dimension ref="A2:K54"/>
  <sheetViews>
    <sheetView workbookViewId="0">
      <selection activeCell="D3" sqref="D3:J3"/>
    </sheetView>
  </sheetViews>
  <sheetFormatPr baseColWidth="10" defaultRowHeight="16" x14ac:dyDescent="0.2"/>
  <sheetData>
    <row r="2" spans="1:11" x14ac:dyDescent="0.2">
      <c r="A2" s="3" t="s">
        <v>73</v>
      </c>
      <c r="D2">
        <v>6</v>
      </c>
      <c r="E2">
        <v>7</v>
      </c>
      <c r="F2">
        <v>8</v>
      </c>
      <c r="G2">
        <v>9</v>
      </c>
      <c r="H2">
        <v>10</v>
      </c>
      <c r="I2">
        <v>11</v>
      </c>
      <c r="J2">
        <v>12</v>
      </c>
    </row>
    <row r="3" spans="1:11" x14ac:dyDescent="0.2">
      <c r="A3">
        <v>6</v>
      </c>
      <c r="D3">
        <f>COUNTIF(A3:A54, "6")*100/52</f>
        <v>76.92307692307692</v>
      </c>
      <c r="E3">
        <f>COUNTIF(A3:A54, "7")*100/52</f>
        <v>11.538461538461538</v>
      </c>
      <c r="F3">
        <f>COUNTIF(A3:A54, "8")*100/52</f>
        <v>3.8461538461538463</v>
      </c>
      <c r="G3">
        <f>COUNTIF(A3:A54, "9")*100/52</f>
        <v>1.9230769230769231</v>
      </c>
      <c r="H3">
        <f>COUNTIF(A3:A54, "10")*100/52</f>
        <v>1.9230769230769231</v>
      </c>
      <c r="I3">
        <f>COUNTIF(A3:A54, "11")*100/52</f>
        <v>3.8461538461538463</v>
      </c>
      <c r="J3">
        <f>COUNTIF(A3:A54, "12")*100/52</f>
        <v>0</v>
      </c>
      <c r="K3">
        <f>SUM(D3:J3)</f>
        <v>99.999999999999972</v>
      </c>
    </row>
    <row r="4" spans="1:11" x14ac:dyDescent="0.2">
      <c r="A4">
        <v>7</v>
      </c>
    </row>
    <row r="5" spans="1:11" x14ac:dyDescent="0.2">
      <c r="A5">
        <v>6</v>
      </c>
    </row>
    <row r="6" spans="1:11" x14ac:dyDescent="0.2">
      <c r="A6">
        <v>6</v>
      </c>
    </row>
    <row r="7" spans="1:11" x14ac:dyDescent="0.2">
      <c r="A7">
        <v>7</v>
      </c>
    </row>
    <row r="8" spans="1:11" x14ac:dyDescent="0.2">
      <c r="A8">
        <v>11</v>
      </c>
    </row>
    <row r="9" spans="1:11" x14ac:dyDescent="0.2">
      <c r="A9">
        <v>6</v>
      </c>
    </row>
    <row r="10" spans="1:11" x14ac:dyDescent="0.2">
      <c r="A10">
        <v>6</v>
      </c>
    </row>
    <row r="11" spans="1:11" x14ac:dyDescent="0.2">
      <c r="A11">
        <v>6</v>
      </c>
    </row>
    <row r="12" spans="1:11" x14ac:dyDescent="0.2">
      <c r="A12">
        <v>6</v>
      </c>
    </row>
    <row r="13" spans="1:11" x14ac:dyDescent="0.2">
      <c r="A13">
        <v>6</v>
      </c>
    </row>
    <row r="14" spans="1:11" x14ac:dyDescent="0.2">
      <c r="A14">
        <v>6</v>
      </c>
    </row>
    <row r="15" spans="1:11" x14ac:dyDescent="0.2">
      <c r="A15">
        <v>6</v>
      </c>
    </row>
    <row r="16" spans="1:11" x14ac:dyDescent="0.2">
      <c r="A16">
        <v>6</v>
      </c>
    </row>
    <row r="17" spans="1:1" x14ac:dyDescent="0.2">
      <c r="A17">
        <v>7</v>
      </c>
    </row>
    <row r="18" spans="1:1" x14ac:dyDescent="0.2">
      <c r="A18">
        <v>6</v>
      </c>
    </row>
    <row r="19" spans="1:1" x14ac:dyDescent="0.2">
      <c r="A19">
        <v>6</v>
      </c>
    </row>
    <row r="20" spans="1:1" x14ac:dyDescent="0.2">
      <c r="A20">
        <v>6</v>
      </c>
    </row>
    <row r="21" spans="1:1" x14ac:dyDescent="0.2">
      <c r="A21">
        <v>7</v>
      </c>
    </row>
    <row r="22" spans="1:1" x14ac:dyDescent="0.2">
      <c r="A22">
        <v>8</v>
      </c>
    </row>
    <row r="23" spans="1:1" x14ac:dyDescent="0.2">
      <c r="A23">
        <v>6</v>
      </c>
    </row>
    <row r="24" spans="1:1" x14ac:dyDescent="0.2">
      <c r="A24">
        <v>7</v>
      </c>
    </row>
    <row r="25" spans="1:1" x14ac:dyDescent="0.2">
      <c r="A25">
        <v>6</v>
      </c>
    </row>
    <row r="26" spans="1:1" x14ac:dyDescent="0.2">
      <c r="A26">
        <v>6</v>
      </c>
    </row>
    <row r="27" spans="1:1" x14ac:dyDescent="0.2">
      <c r="A27">
        <v>7</v>
      </c>
    </row>
    <row r="28" spans="1:1" x14ac:dyDescent="0.2">
      <c r="A28">
        <v>6</v>
      </c>
    </row>
    <row r="29" spans="1:1" x14ac:dyDescent="0.2">
      <c r="A29">
        <v>6</v>
      </c>
    </row>
    <row r="30" spans="1:1" x14ac:dyDescent="0.2">
      <c r="A30">
        <v>6</v>
      </c>
    </row>
    <row r="31" spans="1:1" x14ac:dyDescent="0.2">
      <c r="A31">
        <v>6</v>
      </c>
    </row>
    <row r="32" spans="1:1" x14ac:dyDescent="0.2">
      <c r="A32">
        <v>6</v>
      </c>
    </row>
    <row r="33" spans="1:1" x14ac:dyDescent="0.2">
      <c r="A33">
        <v>6</v>
      </c>
    </row>
    <row r="34" spans="1:1" x14ac:dyDescent="0.2">
      <c r="A34">
        <v>6</v>
      </c>
    </row>
    <row r="35" spans="1:1" x14ac:dyDescent="0.2">
      <c r="A35">
        <v>10</v>
      </c>
    </row>
    <row r="36" spans="1:1" x14ac:dyDescent="0.2">
      <c r="A36">
        <v>6</v>
      </c>
    </row>
    <row r="37" spans="1:1" x14ac:dyDescent="0.2">
      <c r="A37">
        <v>6</v>
      </c>
    </row>
    <row r="38" spans="1:1" x14ac:dyDescent="0.2">
      <c r="A38">
        <v>6</v>
      </c>
    </row>
    <row r="39" spans="1:1" x14ac:dyDescent="0.2">
      <c r="A39">
        <v>6</v>
      </c>
    </row>
    <row r="40" spans="1:1" x14ac:dyDescent="0.2">
      <c r="A40">
        <v>6</v>
      </c>
    </row>
    <row r="41" spans="1:1" x14ac:dyDescent="0.2">
      <c r="A41">
        <v>6</v>
      </c>
    </row>
    <row r="42" spans="1:1" x14ac:dyDescent="0.2">
      <c r="A42">
        <v>11</v>
      </c>
    </row>
    <row r="43" spans="1:1" x14ac:dyDescent="0.2">
      <c r="A43">
        <v>9</v>
      </c>
    </row>
    <row r="44" spans="1:1" x14ac:dyDescent="0.2">
      <c r="A44">
        <v>6</v>
      </c>
    </row>
    <row r="45" spans="1:1" x14ac:dyDescent="0.2">
      <c r="A45">
        <v>6</v>
      </c>
    </row>
    <row r="46" spans="1:1" x14ac:dyDescent="0.2">
      <c r="A46">
        <v>6</v>
      </c>
    </row>
    <row r="47" spans="1:1" x14ac:dyDescent="0.2">
      <c r="A47">
        <v>6</v>
      </c>
    </row>
    <row r="48" spans="1:1" x14ac:dyDescent="0.2">
      <c r="A48">
        <v>6</v>
      </c>
    </row>
    <row r="49" spans="1:1" x14ac:dyDescent="0.2">
      <c r="A49">
        <v>6</v>
      </c>
    </row>
    <row r="50" spans="1:1" x14ac:dyDescent="0.2">
      <c r="A50">
        <v>6</v>
      </c>
    </row>
    <row r="51" spans="1:1" x14ac:dyDescent="0.2">
      <c r="A51">
        <v>6</v>
      </c>
    </row>
    <row r="52" spans="1:1" x14ac:dyDescent="0.2">
      <c r="A52">
        <v>8</v>
      </c>
    </row>
    <row r="53" spans="1:1" x14ac:dyDescent="0.2">
      <c r="A53">
        <v>6</v>
      </c>
    </row>
    <row r="54" spans="1:1" x14ac:dyDescent="0.2">
      <c r="A54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B3B01-3250-954F-A998-B9C11BC9C419}">
  <dimension ref="A1:J49"/>
  <sheetViews>
    <sheetView workbookViewId="0">
      <selection activeCell="C3" sqref="C3:I3"/>
    </sheetView>
  </sheetViews>
  <sheetFormatPr baseColWidth="10" defaultRowHeight="16" x14ac:dyDescent="0.2"/>
  <cols>
    <col min="1" max="1" width="13" bestFit="1" customWidth="1"/>
  </cols>
  <sheetData>
    <row r="1" spans="1:10" x14ac:dyDescent="0.2">
      <c r="A1" s="3" t="s">
        <v>2</v>
      </c>
    </row>
    <row r="2" spans="1:10" x14ac:dyDescent="0.2">
      <c r="A2">
        <v>7</v>
      </c>
      <c r="C2">
        <v>6</v>
      </c>
      <c r="D2">
        <v>7</v>
      </c>
      <c r="E2">
        <v>8</v>
      </c>
      <c r="F2">
        <v>9</v>
      </c>
      <c r="G2">
        <v>10</v>
      </c>
      <c r="H2">
        <v>11</v>
      </c>
      <c r="I2">
        <v>12</v>
      </c>
    </row>
    <row r="3" spans="1:10" x14ac:dyDescent="0.2">
      <c r="A3">
        <v>8</v>
      </c>
      <c r="C3">
        <f>COUNTIF(A2:A49, "6")*100/48</f>
        <v>41.666666666666664</v>
      </c>
      <c r="D3">
        <f>COUNTIF(A2:A49, "7")*100/48</f>
        <v>35.416666666666664</v>
      </c>
      <c r="E3">
        <f>COUNTIF(A2:A49, "8")*100/48</f>
        <v>6.25</v>
      </c>
      <c r="F3">
        <f>COUNTIF(A2:A49, "9")*100/48</f>
        <v>6.25</v>
      </c>
      <c r="G3">
        <f>COUNTIF(A2:A49, "10")*100/48</f>
        <v>2.0833333333333335</v>
      </c>
      <c r="H3">
        <f>COUNTIF(A2:A49, "11")*100/48</f>
        <v>6.25</v>
      </c>
      <c r="I3">
        <f>COUNTIF(A2:A49, "12")*100/48</f>
        <v>2.0833333333333335</v>
      </c>
      <c r="J3">
        <f>SUM(C3:I3)</f>
        <v>99.999999999999986</v>
      </c>
    </row>
    <row r="4" spans="1:10" x14ac:dyDescent="0.2">
      <c r="A4">
        <v>6</v>
      </c>
    </row>
    <row r="5" spans="1:10" x14ac:dyDescent="0.2">
      <c r="A5">
        <v>8</v>
      </c>
    </row>
    <row r="6" spans="1:10" x14ac:dyDescent="0.2">
      <c r="A6">
        <v>6</v>
      </c>
    </row>
    <row r="7" spans="1:10" x14ac:dyDescent="0.2">
      <c r="A7">
        <v>7</v>
      </c>
    </row>
    <row r="8" spans="1:10" x14ac:dyDescent="0.2">
      <c r="A8">
        <v>8</v>
      </c>
    </row>
    <row r="9" spans="1:10" x14ac:dyDescent="0.2">
      <c r="A9">
        <v>6</v>
      </c>
    </row>
    <row r="10" spans="1:10" x14ac:dyDescent="0.2">
      <c r="A10">
        <v>7</v>
      </c>
    </row>
    <row r="11" spans="1:10" x14ac:dyDescent="0.2">
      <c r="A11">
        <v>6</v>
      </c>
    </row>
    <row r="12" spans="1:10" x14ac:dyDescent="0.2">
      <c r="A12">
        <v>7</v>
      </c>
    </row>
    <row r="13" spans="1:10" x14ac:dyDescent="0.2">
      <c r="A13">
        <v>7</v>
      </c>
    </row>
    <row r="14" spans="1:10" x14ac:dyDescent="0.2">
      <c r="A14">
        <v>11</v>
      </c>
    </row>
    <row r="15" spans="1:10" x14ac:dyDescent="0.2">
      <c r="A15">
        <v>7</v>
      </c>
    </row>
    <row r="16" spans="1:10" x14ac:dyDescent="0.2">
      <c r="A16">
        <v>6</v>
      </c>
    </row>
    <row r="17" spans="1:1" x14ac:dyDescent="0.2">
      <c r="A17">
        <v>6</v>
      </c>
    </row>
    <row r="18" spans="1:1" x14ac:dyDescent="0.2">
      <c r="A18">
        <v>6</v>
      </c>
    </row>
    <row r="19" spans="1:1" x14ac:dyDescent="0.2">
      <c r="A19">
        <v>10</v>
      </c>
    </row>
    <row r="20" spans="1:1" x14ac:dyDescent="0.2">
      <c r="A20">
        <v>7</v>
      </c>
    </row>
    <row r="21" spans="1:1" x14ac:dyDescent="0.2">
      <c r="A21">
        <v>7</v>
      </c>
    </row>
    <row r="22" spans="1:1" x14ac:dyDescent="0.2">
      <c r="A22">
        <v>7</v>
      </c>
    </row>
    <row r="23" spans="1:1" x14ac:dyDescent="0.2">
      <c r="A23">
        <v>9</v>
      </c>
    </row>
    <row r="24" spans="1:1" x14ac:dyDescent="0.2">
      <c r="A24">
        <v>6</v>
      </c>
    </row>
    <row r="25" spans="1:1" x14ac:dyDescent="0.2">
      <c r="A25">
        <v>9</v>
      </c>
    </row>
    <row r="26" spans="1:1" x14ac:dyDescent="0.2">
      <c r="A26">
        <v>6</v>
      </c>
    </row>
    <row r="27" spans="1:1" x14ac:dyDescent="0.2">
      <c r="A27">
        <v>6</v>
      </c>
    </row>
    <row r="28" spans="1:1" x14ac:dyDescent="0.2">
      <c r="A28">
        <v>6</v>
      </c>
    </row>
    <row r="29" spans="1:1" x14ac:dyDescent="0.2">
      <c r="A29">
        <v>6</v>
      </c>
    </row>
    <row r="30" spans="1:1" x14ac:dyDescent="0.2">
      <c r="A30">
        <v>6</v>
      </c>
    </row>
    <row r="31" spans="1:1" x14ac:dyDescent="0.2">
      <c r="A31">
        <v>9</v>
      </c>
    </row>
    <row r="32" spans="1:1" x14ac:dyDescent="0.2">
      <c r="A32">
        <v>7</v>
      </c>
    </row>
    <row r="33" spans="1:1" x14ac:dyDescent="0.2">
      <c r="A33">
        <v>6</v>
      </c>
    </row>
    <row r="34" spans="1:1" x14ac:dyDescent="0.2">
      <c r="A34">
        <v>11</v>
      </c>
    </row>
    <row r="35" spans="1:1" x14ac:dyDescent="0.2">
      <c r="A35">
        <v>6</v>
      </c>
    </row>
    <row r="36" spans="1:1" x14ac:dyDescent="0.2">
      <c r="A36">
        <v>6</v>
      </c>
    </row>
    <row r="37" spans="1:1" x14ac:dyDescent="0.2">
      <c r="A37">
        <v>7</v>
      </c>
    </row>
    <row r="38" spans="1:1" x14ac:dyDescent="0.2">
      <c r="A38">
        <v>7</v>
      </c>
    </row>
    <row r="39" spans="1:1" x14ac:dyDescent="0.2">
      <c r="A39">
        <v>6</v>
      </c>
    </row>
    <row r="40" spans="1:1" x14ac:dyDescent="0.2">
      <c r="A40">
        <v>7</v>
      </c>
    </row>
    <row r="41" spans="1:1" x14ac:dyDescent="0.2">
      <c r="A41">
        <v>7</v>
      </c>
    </row>
    <row r="42" spans="1:1" x14ac:dyDescent="0.2">
      <c r="A42">
        <v>12</v>
      </c>
    </row>
    <row r="43" spans="1:1" x14ac:dyDescent="0.2">
      <c r="A43">
        <v>7</v>
      </c>
    </row>
    <row r="44" spans="1:1" x14ac:dyDescent="0.2">
      <c r="A44">
        <v>6</v>
      </c>
    </row>
    <row r="45" spans="1:1" x14ac:dyDescent="0.2">
      <c r="A45">
        <v>6</v>
      </c>
    </row>
    <row r="46" spans="1:1" x14ac:dyDescent="0.2">
      <c r="A46">
        <v>7</v>
      </c>
    </row>
    <row r="47" spans="1:1" x14ac:dyDescent="0.2">
      <c r="A47">
        <v>6</v>
      </c>
    </row>
    <row r="48" spans="1:1" x14ac:dyDescent="0.2">
      <c r="A48">
        <v>7</v>
      </c>
    </row>
    <row r="49" spans="1:1" x14ac:dyDescent="0.2">
      <c r="A49">
        <v>11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A5C8F-8F2C-184B-A13E-56D48B187F87}">
  <dimension ref="A1:J84"/>
  <sheetViews>
    <sheetView tabSelected="1" workbookViewId="0">
      <selection activeCell="C3" sqref="C3:I3"/>
    </sheetView>
  </sheetViews>
  <sheetFormatPr baseColWidth="10" defaultRowHeight="16" x14ac:dyDescent="0.2"/>
  <sheetData>
    <row r="1" spans="1:10" x14ac:dyDescent="0.2">
      <c r="A1" s="3" t="s">
        <v>73</v>
      </c>
    </row>
    <row r="2" spans="1:10" x14ac:dyDescent="0.2">
      <c r="A2">
        <v>6</v>
      </c>
      <c r="C2">
        <v>6</v>
      </c>
      <c r="D2">
        <v>7</v>
      </c>
      <c r="E2">
        <v>8</v>
      </c>
      <c r="F2">
        <v>9</v>
      </c>
      <c r="G2">
        <v>10</v>
      </c>
      <c r="H2">
        <v>11</v>
      </c>
      <c r="I2">
        <v>12</v>
      </c>
    </row>
    <row r="3" spans="1:10" x14ac:dyDescent="0.2">
      <c r="A3">
        <v>6</v>
      </c>
      <c r="C3">
        <f>COUNTIF(A2:A84, "6")*100/83</f>
        <v>95.180722891566262</v>
      </c>
      <c r="D3">
        <f>COUNTIF(A2:A84, "7")*100/83</f>
        <v>3.6144578313253013</v>
      </c>
      <c r="E3">
        <f>COUNTIF(A2:A84, "8")*100/83</f>
        <v>1.2048192771084338</v>
      </c>
      <c r="F3">
        <f>COUNTIF(A2:A84, "9")*100/83</f>
        <v>0</v>
      </c>
      <c r="G3">
        <f>COUNTIF(A2:A84, "10")*100/83</f>
        <v>0</v>
      </c>
      <c r="H3">
        <f>COUNTIF(A2:A84, "11")*100/83</f>
        <v>0</v>
      </c>
      <c r="I3">
        <f>COUNTIF(A2:A84, "12")*100/83</f>
        <v>0</v>
      </c>
      <c r="J3">
        <f>SUM(C3:I3)</f>
        <v>99.999999999999986</v>
      </c>
    </row>
    <row r="4" spans="1:10" x14ac:dyDescent="0.2">
      <c r="A4">
        <v>6</v>
      </c>
    </row>
    <row r="5" spans="1:10" x14ac:dyDescent="0.2">
      <c r="A5">
        <v>7</v>
      </c>
    </row>
    <row r="6" spans="1:10" x14ac:dyDescent="0.2">
      <c r="A6">
        <v>6</v>
      </c>
    </row>
    <row r="7" spans="1:10" x14ac:dyDescent="0.2">
      <c r="A7">
        <v>6</v>
      </c>
    </row>
    <row r="8" spans="1:10" x14ac:dyDescent="0.2">
      <c r="A8">
        <v>6</v>
      </c>
    </row>
    <row r="9" spans="1:10" x14ac:dyDescent="0.2">
      <c r="A9">
        <v>6</v>
      </c>
    </row>
    <row r="10" spans="1:10" x14ac:dyDescent="0.2">
      <c r="A10">
        <v>6</v>
      </c>
    </row>
    <row r="11" spans="1:10" x14ac:dyDescent="0.2">
      <c r="A11">
        <v>6</v>
      </c>
    </row>
    <row r="12" spans="1:10" x14ac:dyDescent="0.2">
      <c r="A12">
        <v>6</v>
      </c>
    </row>
    <row r="13" spans="1:10" x14ac:dyDescent="0.2">
      <c r="A13">
        <v>6</v>
      </c>
    </row>
    <row r="14" spans="1:10" x14ac:dyDescent="0.2">
      <c r="A14">
        <v>6</v>
      </c>
    </row>
    <row r="15" spans="1:10" x14ac:dyDescent="0.2">
      <c r="A15">
        <v>6</v>
      </c>
    </row>
    <row r="16" spans="1:10" x14ac:dyDescent="0.2">
      <c r="A16">
        <v>6</v>
      </c>
    </row>
    <row r="17" spans="1:1" x14ac:dyDescent="0.2">
      <c r="A17">
        <v>7</v>
      </c>
    </row>
    <row r="18" spans="1:1" x14ac:dyDescent="0.2">
      <c r="A18">
        <v>6</v>
      </c>
    </row>
    <row r="19" spans="1:1" x14ac:dyDescent="0.2">
      <c r="A19">
        <v>6</v>
      </c>
    </row>
    <row r="20" spans="1:1" x14ac:dyDescent="0.2">
      <c r="A20">
        <v>6</v>
      </c>
    </row>
    <row r="21" spans="1:1" x14ac:dyDescent="0.2">
      <c r="A21">
        <v>6</v>
      </c>
    </row>
    <row r="22" spans="1:1" x14ac:dyDescent="0.2">
      <c r="A22">
        <v>6</v>
      </c>
    </row>
    <row r="23" spans="1:1" x14ac:dyDescent="0.2">
      <c r="A23">
        <v>6</v>
      </c>
    </row>
    <row r="24" spans="1:1" x14ac:dyDescent="0.2">
      <c r="A24">
        <v>6</v>
      </c>
    </row>
    <row r="25" spans="1:1" x14ac:dyDescent="0.2">
      <c r="A25">
        <v>6</v>
      </c>
    </row>
    <row r="26" spans="1:1" x14ac:dyDescent="0.2">
      <c r="A26">
        <v>6</v>
      </c>
    </row>
    <row r="27" spans="1:1" x14ac:dyDescent="0.2">
      <c r="A27">
        <v>6</v>
      </c>
    </row>
    <row r="28" spans="1:1" x14ac:dyDescent="0.2">
      <c r="A28">
        <v>6</v>
      </c>
    </row>
    <row r="29" spans="1:1" x14ac:dyDescent="0.2">
      <c r="A29">
        <v>6</v>
      </c>
    </row>
    <row r="30" spans="1:1" x14ac:dyDescent="0.2">
      <c r="A30">
        <v>7</v>
      </c>
    </row>
    <row r="31" spans="1:1" x14ac:dyDescent="0.2">
      <c r="A31">
        <v>6</v>
      </c>
    </row>
    <row r="32" spans="1:1" x14ac:dyDescent="0.2">
      <c r="A32">
        <v>6</v>
      </c>
    </row>
    <row r="33" spans="1:1" x14ac:dyDescent="0.2">
      <c r="A33">
        <v>6</v>
      </c>
    </row>
    <row r="34" spans="1:1" x14ac:dyDescent="0.2">
      <c r="A34">
        <v>6</v>
      </c>
    </row>
    <row r="35" spans="1:1" x14ac:dyDescent="0.2">
      <c r="A35">
        <v>6</v>
      </c>
    </row>
    <row r="36" spans="1:1" x14ac:dyDescent="0.2">
      <c r="A36">
        <v>6</v>
      </c>
    </row>
    <row r="37" spans="1:1" x14ac:dyDescent="0.2">
      <c r="A37">
        <v>6</v>
      </c>
    </row>
    <row r="38" spans="1:1" x14ac:dyDescent="0.2">
      <c r="A38">
        <v>6</v>
      </c>
    </row>
    <row r="39" spans="1:1" x14ac:dyDescent="0.2">
      <c r="A39">
        <v>6</v>
      </c>
    </row>
    <row r="40" spans="1:1" x14ac:dyDescent="0.2">
      <c r="A40">
        <v>6</v>
      </c>
    </row>
    <row r="41" spans="1:1" x14ac:dyDescent="0.2">
      <c r="A41">
        <v>6</v>
      </c>
    </row>
    <row r="42" spans="1:1" x14ac:dyDescent="0.2">
      <c r="A42">
        <v>6</v>
      </c>
    </row>
    <row r="43" spans="1:1" x14ac:dyDescent="0.2">
      <c r="A43">
        <v>6</v>
      </c>
    </row>
    <row r="44" spans="1:1" x14ac:dyDescent="0.2">
      <c r="A44">
        <v>6</v>
      </c>
    </row>
    <row r="45" spans="1:1" x14ac:dyDescent="0.2">
      <c r="A45">
        <v>6</v>
      </c>
    </row>
    <row r="46" spans="1:1" x14ac:dyDescent="0.2">
      <c r="A46">
        <v>6</v>
      </c>
    </row>
    <row r="47" spans="1:1" x14ac:dyDescent="0.2">
      <c r="A47">
        <v>6</v>
      </c>
    </row>
    <row r="48" spans="1:1" x14ac:dyDescent="0.2">
      <c r="A48">
        <v>6</v>
      </c>
    </row>
    <row r="49" spans="1:1" x14ac:dyDescent="0.2">
      <c r="A49">
        <v>6</v>
      </c>
    </row>
    <row r="50" spans="1:1" x14ac:dyDescent="0.2">
      <c r="A50">
        <v>6</v>
      </c>
    </row>
    <row r="51" spans="1:1" x14ac:dyDescent="0.2">
      <c r="A51">
        <v>6</v>
      </c>
    </row>
    <row r="52" spans="1:1" x14ac:dyDescent="0.2">
      <c r="A52">
        <v>6</v>
      </c>
    </row>
    <row r="53" spans="1:1" x14ac:dyDescent="0.2">
      <c r="A53">
        <v>6</v>
      </c>
    </row>
    <row r="54" spans="1:1" x14ac:dyDescent="0.2">
      <c r="A54">
        <v>6</v>
      </c>
    </row>
    <row r="55" spans="1:1" x14ac:dyDescent="0.2">
      <c r="A55">
        <v>6</v>
      </c>
    </row>
    <row r="56" spans="1:1" x14ac:dyDescent="0.2">
      <c r="A56">
        <v>6</v>
      </c>
    </row>
    <row r="57" spans="1:1" x14ac:dyDescent="0.2">
      <c r="A57">
        <v>8</v>
      </c>
    </row>
    <row r="58" spans="1:1" x14ac:dyDescent="0.2">
      <c r="A58">
        <v>6</v>
      </c>
    </row>
    <row r="59" spans="1:1" x14ac:dyDescent="0.2">
      <c r="A59">
        <v>6</v>
      </c>
    </row>
    <row r="60" spans="1:1" x14ac:dyDescent="0.2">
      <c r="A60">
        <v>6</v>
      </c>
    </row>
    <row r="61" spans="1:1" x14ac:dyDescent="0.2">
      <c r="A61">
        <v>6</v>
      </c>
    </row>
    <row r="62" spans="1:1" x14ac:dyDescent="0.2">
      <c r="A62">
        <v>6</v>
      </c>
    </row>
    <row r="63" spans="1:1" x14ac:dyDescent="0.2">
      <c r="A63">
        <v>6</v>
      </c>
    </row>
    <row r="64" spans="1:1" x14ac:dyDescent="0.2">
      <c r="A64">
        <v>6</v>
      </c>
    </row>
    <row r="65" spans="1:1" x14ac:dyDescent="0.2">
      <c r="A65">
        <v>6</v>
      </c>
    </row>
    <row r="66" spans="1:1" x14ac:dyDescent="0.2">
      <c r="A66">
        <v>6</v>
      </c>
    </row>
    <row r="67" spans="1:1" x14ac:dyDescent="0.2">
      <c r="A67">
        <v>6</v>
      </c>
    </row>
    <row r="68" spans="1:1" x14ac:dyDescent="0.2">
      <c r="A68">
        <v>6</v>
      </c>
    </row>
    <row r="69" spans="1:1" x14ac:dyDescent="0.2">
      <c r="A69">
        <v>6</v>
      </c>
    </row>
    <row r="70" spans="1:1" x14ac:dyDescent="0.2">
      <c r="A70">
        <v>6</v>
      </c>
    </row>
    <row r="71" spans="1:1" x14ac:dyDescent="0.2">
      <c r="A71">
        <v>6</v>
      </c>
    </row>
    <row r="72" spans="1:1" x14ac:dyDescent="0.2">
      <c r="A72">
        <v>6</v>
      </c>
    </row>
    <row r="73" spans="1:1" x14ac:dyDescent="0.2">
      <c r="A73">
        <v>6</v>
      </c>
    </row>
    <row r="74" spans="1:1" x14ac:dyDescent="0.2">
      <c r="A74">
        <v>6</v>
      </c>
    </row>
    <row r="75" spans="1:1" x14ac:dyDescent="0.2">
      <c r="A75">
        <v>6</v>
      </c>
    </row>
    <row r="76" spans="1:1" x14ac:dyDescent="0.2">
      <c r="A76">
        <v>6</v>
      </c>
    </row>
    <row r="77" spans="1:1" x14ac:dyDescent="0.2">
      <c r="A77">
        <v>6</v>
      </c>
    </row>
    <row r="78" spans="1:1" x14ac:dyDescent="0.2">
      <c r="A78">
        <v>6</v>
      </c>
    </row>
    <row r="79" spans="1:1" x14ac:dyDescent="0.2">
      <c r="A79">
        <v>6</v>
      </c>
    </row>
    <row r="80" spans="1:1" x14ac:dyDescent="0.2">
      <c r="A80">
        <v>6</v>
      </c>
    </row>
    <row r="81" spans="1:1" x14ac:dyDescent="0.2">
      <c r="A81">
        <v>6</v>
      </c>
    </row>
    <row r="82" spans="1:1" x14ac:dyDescent="0.2">
      <c r="A82">
        <v>6</v>
      </c>
    </row>
    <row r="83" spans="1:1" x14ac:dyDescent="0.2">
      <c r="A83">
        <v>6</v>
      </c>
    </row>
    <row r="84" spans="1:1" x14ac:dyDescent="0.2">
      <c r="A84">
        <v>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CDDEB-D375-7649-9F04-A86703CF3521}">
  <dimension ref="A1:K41"/>
  <sheetViews>
    <sheetView workbookViewId="0">
      <selection activeCell="C2" sqref="C2:J2"/>
    </sheetView>
  </sheetViews>
  <sheetFormatPr baseColWidth="10" defaultRowHeight="16" x14ac:dyDescent="0.2"/>
  <sheetData>
    <row r="1" spans="1:11" x14ac:dyDescent="0.2">
      <c r="A1" s="3" t="s">
        <v>73</v>
      </c>
      <c r="C1">
        <v>5</v>
      </c>
      <c r="D1">
        <v>6</v>
      </c>
      <c r="E1">
        <v>7</v>
      </c>
      <c r="F1">
        <v>8</v>
      </c>
      <c r="G1">
        <v>9</v>
      </c>
      <c r="H1">
        <v>10</v>
      </c>
      <c r="I1">
        <v>11</v>
      </c>
      <c r="J1">
        <v>12</v>
      </c>
    </row>
    <row r="2" spans="1:11" x14ac:dyDescent="0.2">
      <c r="A2">
        <v>11</v>
      </c>
      <c r="C2">
        <f>COUNTIF(A2:A41, "5")*100/40</f>
        <v>5</v>
      </c>
      <c r="D2">
        <f>COUNTIF(A2:A41, "6")*100/40</f>
        <v>10</v>
      </c>
      <c r="E2">
        <f>COUNTIF(A2:A41, "7")*100/40</f>
        <v>10</v>
      </c>
      <c r="F2">
        <f>COUNTIF(A2:A41, "8")*100/40</f>
        <v>7.5</v>
      </c>
      <c r="G2">
        <f>COUNTIF(A2:A41, "9")*100/40</f>
        <v>5</v>
      </c>
      <c r="H2">
        <f>COUNTIF(A2:A41, "10")*100/40</f>
        <v>12.5</v>
      </c>
      <c r="I2">
        <f>COUNTIF(A2:A41, "11")*100/40</f>
        <v>35</v>
      </c>
      <c r="J2">
        <f>COUNTIF(A2:A41, "12")*100/40</f>
        <v>15</v>
      </c>
      <c r="K2">
        <f>SUM(C2:J2)</f>
        <v>100</v>
      </c>
    </row>
    <row r="3" spans="1:11" x14ac:dyDescent="0.2">
      <c r="A3">
        <v>12</v>
      </c>
    </row>
    <row r="4" spans="1:11" x14ac:dyDescent="0.2">
      <c r="A4">
        <v>11</v>
      </c>
    </row>
    <row r="5" spans="1:11" x14ac:dyDescent="0.2">
      <c r="A5">
        <v>12</v>
      </c>
    </row>
    <row r="6" spans="1:11" x14ac:dyDescent="0.2">
      <c r="A6">
        <v>8</v>
      </c>
    </row>
    <row r="7" spans="1:11" x14ac:dyDescent="0.2">
      <c r="A7">
        <v>11</v>
      </c>
    </row>
    <row r="8" spans="1:11" x14ac:dyDescent="0.2">
      <c r="A8">
        <v>11</v>
      </c>
    </row>
    <row r="9" spans="1:11" x14ac:dyDescent="0.2">
      <c r="A9">
        <v>10</v>
      </c>
    </row>
    <row r="10" spans="1:11" x14ac:dyDescent="0.2">
      <c r="A10">
        <v>10</v>
      </c>
    </row>
    <row r="11" spans="1:11" x14ac:dyDescent="0.2">
      <c r="A11">
        <v>12</v>
      </c>
    </row>
    <row r="12" spans="1:11" x14ac:dyDescent="0.2">
      <c r="A12">
        <v>9</v>
      </c>
    </row>
    <row r="13" spans="1:11" x14ac:dyDescent="0.2">
      <c r="A13">
        <v>10</v>
      </c>
    </row>
    <row r="14" spans="1:11" x14ac:dyDescent="0.2">
      <c r="A14">
        <v>10</v>
      </c>
    </row>
    <row r="15" spans="1:11" x14ac:dyDescent="0.2">
      <c r="A15">
        <v>11</v>
      </c>
    </row>
    <row r="16" spans="1:11" x14ac:dyDescent="0.2">
      <c r="A16">
        <v>11</v>
      </c>
    </row>
    <row r="17" spans="1:1" x14ac:dyDescent="0.2">
      <c r="A17">
        <v>9</v>
      </c>
    </row>
    <row r="18" spans="1:1" x14ac:dyDescent="0.2">
      <c r="A18">
        <v>11</v>
      </c>
    </row>
    <row r="19" spans="1:1" x14ac:dyDescent="0.2">
      <c r="A19">
        <v>12</v>
      </c>
    </row>
    <row r="20" spans="1:1" x14ac:dyDescent="0.2">
      <c r="A20">
        <v>6</v>
      </c>
    </row>
    <row r="21" spans="1:1" x14ac:dyDescent="0.2">
      <c r="A21">
        <v>5</v>
      </c>
    </row>
    <row r="22" spans="1:1" x14ac:dyDescent="0.2">
      <c r="A22">
        <v>11</v>
      </c>
    </row>
    <row r="23" spans="1:1" x14ac:dyDescent="0.2">
      <c r="A23">
        <v>11</v>
      </c>
    </row>
    <row r="24" spans="1:1" x14ac:dyDescent="0.2">
      <c r="A24">
        <v>11</v>
      </c>
    </row>
    <row r="25" spans="1:1" x14ac:dyDescent="0.2">
      <c r="A25">
        <v>10</v>
      </c>
    </row>
    <row r="26" spans="1:1" x14ac:dyDescent="0.2">
      <c r="A26">
        <v>7</v>
      </c>
    </row>
    <row r="27" spans="1:1" x14ac:dyDescent="0.2">
      <c r="A27">
        <v>7</v>
      </c>
    </row>
    <row r="28" spans="1:1" x14ac:dyDescent="0.2">
      <c r="A28">
        <v>7</v>
      </c>
    </row>
    <row r="29" spans="1:1" x14ac:dyDescent="0.2">
      <c r="A29">
        <v>6</v>
      </c>
    </row>
    <row r="30" spans="1:1" x14ac:dyDescent="0.2">
      <c r="A30">
        <v>11</v>
      </c>
    </row>
    <row r="31" spans="1:1" x14ac:dyDescent="0.2">
      <c r="A31">
        <v>11</v>
      </c>
    </row>
    <row r="32" spans="1:1" x14ac:dyDescent="0.2">
      <c r="A32">
        <v>12</v>
      </c>
    </row>
    <row r="33" spans="1:1" x14ac:dyDescent="0.2">
      <c r="A33">
        <v>12</v>
      </c>
    </row>
    <row r="34" spans="1:1" x14ac:dyDescent="0.2">
      <c r="A34">
        <v>8</v>
      </c>
    </row>
    <row r="35" spans="1:1" x14ac:dyDescent="0.2">
      <c r="A35">
        <v>8</v>
      </c>
    </row>
    <row r="36" spans="1:1" x14ac:dyDescent="0.2">
      <c r="A36">
        <v>6</v>
      </c>
    </row>
    <row r="37" spans="1:1" x14ac:dyDescent="0.2">
      <c r="A37">
        <v>6</v>
      </c>
    </row>
    <row r="38" spans="1:1" x14ac:dyDescent="0.2">
      <c r="A38">
        <v>7</v>
      </c>
    </row>
    <row r="39" spans="1:1" x14ac:dyDescent="0.2">
      <c r="A39">
        <v>5</v>
      </c>
    </row>
    <row r="40" spans="1:1" x14ac:dyDescent="0.2">
      <c r="A40">
        <v>11</v>
      </c>
    </row>
    <row r="41" spans="1:1" x14ac:dyDescent="0.2">
      <c r="A41">
        <v>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868BC-ED82-1245-8A46-1EA458444B75}">
  <dimension ref="A1:L33"/>
  <sheetViews>
    <sheetView workbookViewId="0">
      <selection activeCell="D2" sqref="D2:K2"/>
    </sheetView>
  </sheetViews>
  <sheetFormatPr baseColWidth="10" defaultRowHeight="16" x14ac:dyDescent="0.2"/>
  <sheetData>
    <row r="1" spans="1:12" x14ac:dyDescent="0.2">
      <c r="A1" s="3" t="s">
        <v>73</v>
      </c>
      <c r="D1">
        <v>5</v>
      </c>
      <c r="E1">
        <v>6</v>
      </c>
      <c r="F1">
        <v>7</v>
      </c>
      <c r="G1">
        <v>8</v>
      </c>
      <c r="H1">
        <v>9</v>
      </c>
      <c r="I1">
        <v>10</v>
      </c>
      <c r="J1">
        <v>11</v>
      </c>
      <c r="K1">
        <v>12</v>
      </c>
    </row>
    <row r="2" spans="1:12" x14ac:dyDescent="0.2">
      <c r="A2">
        <v>6</v>
      </c>
      <c r="D2">
        <f>COUNTIF(A2:A33, "5")*100/32</f>
        <v>0</v>
      </c>
      <c r="E2">
        <f>COUNTIF(A2:A33, "6")*100/32</f>
        <v>87.5</v>
      </c>
      <c r="F2">
        <f>COUNTIF(A2:A33, "7")*100/32</f>
        <v>6.25</v>
      </c>
      <c r="G2">
        <f>COUNTIF(A2:A33, "8")*100/32</f>
        <v>0</v>
      </c>
      <c r="H2">
        <f>COUNTIF(A2:A33, "9")*100/32</f>
        <v>3.125</v>
      </c>
      <c r="I2">
        <f>COUNTIF(A2:A33, "10")*100/32</f>
        <v>0</v>
      </c>
      <c r="J2">
        <f>COUNTIF(A2:A33, "11")*100/32</f>
        <v>3.125</v>
      </c>
      <c r="K2">
        <f>COUNTIF(A2:A33, "12")*100/32</f>
        <v>0</v>
      </c>
      <c r="L2">
        <f>SUM(D2:K2)</f>
        <v>100</v>
      </c>
    </row>
    <row r="3" spans="1:12" x14ac:dyDescent="0.2">
      <c r="A3">
        <v>6</v>
      </c>
    </row>
    <row r="4" spans="1:12" x14ac:dyDescent="0.2">
      <c r="A4">
        <v>6</v>
      </c>
    </row>
    <row r="5" spans="1:12" x14ac:dyDescent="0.2">
      <c r="A5">
        <v>6</v>
      </c>
    </row>
    <row r="6" spans="1:12" x14ac:dyDescent="0.2">
      <c r="A6">
        <v>7</v>
      </c>
    </row>
    <row r="7" spans="1:12" x14ac:dyDescent="0.2">
      <c r="A7">
        <v>9</v>
      </c>
    </row>
    <row r="8" spans="1:12" x14ac:dyDescent="0.2">
      <c r="A8">
        <v>11</v>
      </c>
    </row>
    <row r="9" spans="1:12" x14ac:dyDescent="0.2">
      <c r="A9">
        <v>6</v>
      </c>
    </row>
    <row r="10" spans="1:12" x14ac:dyDescent="0.2">
      <c r="A10">
        <v>6</v>
      </c>
    </row>
    <row r="11" spans="1:12" x14ac:dyDescent="0.2">
      <c r="A11">
        <v>6</v>
      </c>
    </row>
    <row r="12" spans="1:12" x14ac:dyDescent="0.2">
      <c r="A12">
        <v>6</v>
      </c>
    </row>
    <row r="13" spans="1:12" x14ac:dyDescent="0.2">
      <c r="A13">
        <v>6</v>
      </c>
    </row>
    <row r="14" spans="1:12" x14ac:dyDescent="0.2">
      <c r="A14">
        <v>6</v>
      </c>
    </row>
    <row r="15" spans="1:12" x14ac:dyDescent="0.2">
      <c r="A15">
        <v>6</v>
      </c>
    </row>
    <row r="16" spans="1:12" x14ac:dyDescent="0.2">
      <c r="A16">
        <v>6</v>
      </c>
    </row>
    <row r="17" spans="1:1" x14ac:dyDescent="0.2">
      <c r="A17">
        <v>6</v>
      </c>
    </row>
    <row r="18" spans="1:1" x14ac:dyDescent="0.2">
      <c r="A18">
        <v>6</v>
      </c>
    </row>
    <row r="19" spans="1:1" x14ac:dyDescent="0.2">
      <c r="A19">
        <v>6</v>
      </c>
    </row>
    <row r="20" spans="1:1" x14ac:dyDescent="0.2">
      <c r="A20">
        <v>6</v>
      </c>
    </row>
    <row r="21" spans="1:1" x14ac:dyDescent="0.2">
      <c r="A21">
        <v>6</v>
      </c>
    </row>
    <row r="22" spans="1:1" x14ac:dyDescent="0.2">
      <c r="A22">
        <v>6</v>
      </c>
    </row>
    <row r="23" spans="1:1" x14ac:dyDescent="0.2">
      <c r="A23">
        <v>6</v>
      </c>
    </row>
    <row r="24" spans="1:1" x14ac:dyDescent="0.2">
      <c r="A24">
        <v>6</v>
      </c>
    </row>
    <row r="25" spans="1:1" x14ac:dyDescent="0.2">
      <c r="A25">
        <v>6</v>
      </c>
    </row>
    <row r="26" spans="1:1" x14ac:dyDescent="0.2">
      <c r="A26">
        <v>6</v>
      </c>
    </row>
    <row r="27" spans="1:1" x14ac:dyDescent="0.2">
      <c r="A27">
        <v>6</v>
      </c>
    </row>
    <row r="28" spans="1:1" x14ac:dyDescent="0.2">
      <c r="A28">
        <v>6</v>
      </c>
    </row>
    <row r="29" spans="1:1" x14ac:dyDescent="0.2">
      <c r="A29">
        <v>6</v>
      </c>
    </row>
    <row r="30" spans="1:1" x14ac:dyDescent="0.2">
      <c r="A30">
        <v>6</v>
      </c>
    </row>
    <row r="31" spans="1:1" x14ac:dyDescent="0.2">
      <c r="A31">
        <v>6</v>
      </c>
    </row>
    <row r="32" spans="1:1" x14ac:dyDescent="0.2">
      <c r="A32">
        <v>7</v>
      </c>
    </row>
    <row r="33" spans="1:1" x14ac:dyDescent="0.2">
      <c r="A33">
        <v>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718CA-7EC6-C74E-9CAD-F29DD8FE7F75}">
  <dimension ref="A1:I7"/>
  <sheetViews>
    <sheetView workbookViewId="0">
      <selection activeCell="N32" sqref="N32"/>
    </sheetView>
  </sheetViews>
  <sheetFormatPr baseColWidth="10" defaultRowHeight="16" x14ac:dyDescent="0.2"/>
  <cols>
    <col min="1" max="1" width="16.83203125" bestFit="1" customWidth="1"/>
  </cols>
  <sheetData>
    <row r="1" spans="1:9" x14ac:dyDescent="0.2">
      <c r="B1">
        <v>5</v>
      </c>
      <c r="C1">
        <v>6</v>
      </c>
      <c r="D1">
        <v>7</v>
      </c>
      <c r="E1">
        <v>8</v>
      </c>
      <c r="F1">
        <v>9</v>
      </c>
      <c r="G1">
        <v>10</v>
      </c>
      <c r="H1">
        <v>11</v>
      </c>
      <c r="I1">
        <v>12</v>
      </c>
    </row>
    <row r="2" spans="1:9" x14ac:dyDescent="0.2">
      <c r="A2" t="s">
        <v>74</v>
      </c>
      <c r="B2">
        <v>0</v>
      </c>
      <c r="C2">
        <v>17.142857142857142</v>
      </c>
      <c r="D2">
        <v>21.428571428571427</v>
      </c>
      <c r="E2">
        <v>21.428571428571427</v>
      </c>
      <c r="F2">
        <v>24.285714285714285</v>
      </c>
      <c r="G2">
        <v>8.5714285714285712</v>
      </c>
      <c r="H2">
        <v>7.1428571428571432</v>
      </c>
      <c r="I2">
        <v>0</v>
      </c>
    </row>
    <row r="3" spans="1:9" x14ac:dyDescent="0.2">
      <c r="A3" t="s">
        <v>75</v>
      </c>
      <c r="B3">
        <v>0</v>
      </c>
      <c r="C3">
        <v>76.92307692307692</v>
      </c>
      <c r="D3">
        <v>11.538461538461538</v>
      </c>
      <c r="E3">
        <v>3.8461538461538463</v>
      </c>
      <c r="F3">
        <v>1.9230769230769231</v>
      </c>
      <c r="G3">
        <v>1.9230769230769231</v>
      </c>
      <c r="H3">
        <v>3.8461538461538463</v>
      </c>
      <c r="I3">
        <v>0</v>
      </c>
    </row>
    <row r="4" spans="1:9" x14ac:dyDescent="0.2">
      <c r="A4" t="s">
        <v>78</v>
      </c>
      <c r="B4">
        <v>5</v>
      </c>
      <c r="C4">
        <v>10</v>
      </c>
      <c r="D4">
        <v>10</v>
      </c>
      <c r="E4">
        <v>7.5</v>
      </c>
      <c r="F4">
        <v>5</v>
      </c>
      <c r="G4">
        <v>12.5</v>
      </c>
      <c r="H4">
        <v>35</v>
      </c>
      <c r="I4">
        <v>15</v>
      </c>
    </row>
    <row r="5" spans="1:9" x14ac:dyDescent="0.2">
      <c r="A5" t="s">
        <v>79</v>
      </c>
      <c r="B5">
        <v>0</v>
      </c>
      <c r="C5">
        <v>87.5</v>
      </c>
      <c r="D5">
        <v>6.25</v>
      </c>
      <c r="E5">
        <v>0</v>
      </c>
      <c r="F5">
        <v>3.125</v>
      </c>
      <c r="G5">
        <v>0</v>
      </c>
      <c r="H5">
        <v>3.125</v>
      </c>
      <c r="I5">
        <v>0</v>
      </c>
    </row>
    <row r="6" spans="1:9" x14ac:dyDescent="0.2">
      <c r="A6" t="s">
        <v>76</v>
      </c>
      <c r="B6">
        <v>0</v>
      </c>
      <c r="C6">
        <v>41.666666666666664</v>
      </c>
      <c r="D6">
        <v>35.416666666666664</v>
      </c>
      <c r="E6">
        <v>6.25</v>
      </c>
      <c r="F6">
        <v>6.25</v>
      </c>
      <c r="G6">
        <v>2.0833333333333335</v>
      </c>
      <c r="H6">
        <v>6.25</v>
      </c>
      <c r="I6">
        <v>2.0833333333333335</v>
      </c>
    </row>
    <row r="7" spans="1:9" x14ac:dyDescent="0.2">
      <c r="A7" t="s">
        <v>77</v>
      </c>
      <c r="B7">
        <v>0</v>
      </c>
      <c r="C7">
        <v>95.180722891566262</v>
      </c>
      <c r="D7">
        <v>3.6144578313253013</v>
      </c>
      <c r="E7">
        <v>1.2048192771084338</v>
      </c>
      <c r="F7">
        <v>0</v>
      </c>
      <c r="G7">
        <v>0</v>
      </c>
      <c r="H7">
        <v>0</v>
      </c>
      <c r="I7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dsb-2; parg-1 no IR</vt:lpstr>
      <vt:lpstr>dsb-2; parg-1 10Gy</vt:lpstr>
      <vt:lpstr>rec-1; him-17 no IR</vt:lpstr>
      <vt:lpstr>rec-1; him-17 10 Gy</vt:lpstr>
      <vt:lpstr>rec-1; dsb-2 no IR</vt:lpstr>
      <vt:lpstr>rec-1; dsb-2  10Gy</vt:lpstr>
      <vt:lpstr>Sheet7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Marilina Raices</cp:lastModifiedBy>
  <dcterms:created xsi:type="dcterms:W3CDTF">2021-07-16T16:47:54Z</dcterms:created>
  <dcterms:modified xsi:type="dcterms:W3CDTF">2026-01-30T12:50:31Z</dcterms:modified>
</cp:coreProperties>
</file>