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omplutense-my.sharepoint.com/personal/marilosa_ucm_es/Documents/GRR/3rd summision/Para subir/"/>
    </mc:Choice>
  </mc:AlternateContent>
  <xr:revisionPtr revIDLastSave="18" documentId="13_ncr:1_{848BACD7-B68D-4E95-BCC2-58DA5FBA59AA}" xr6:coauthVersionLast="47" xr6:coauthVersionMax="47" xr10:uidLastSave="{ECA8BBAE-2548-4497-B147-C7629C8ADDB4}"/>
  <bookViews>
    <workbookView xWindow="-20610" yWindow="-120" windowWidth="20730" windowHeight="11040" tabRatio="736" firstSheet="2" activeTab="5" xr2:uid="{00000000-000D-0000-FFFF-FFFF00000000}"/>
  </bookViews>
  <sheets>
    <sheet name="EDU+Pros" sheetId="1" r:id="rId1"/>
    <sheet name="FlyFucci 24hACI" sheetId="7" r:id="rId2"/>
    <sheet name="Clones 1" sheetId="3" r:id="rId3"/>
    <sheet name="Ts_MARCM" sheetId="4" r:id="rId4"/>
    <sheet name="MARCM con U-p35" sheetId="5" r:id="rId5"/>
    <sheet name="Clones 24h" sheetId="8" r:id="rId6"/>
    <sheet name="clones 7 days" sheetId="9" r:id="rId7"/>
  </sheets>
  <externalReferences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5" l="1"/>
  <c r="H42" i="5"/>
  <c r="J26" i="5"/>
  <c r="J27" i="5"/>
  <c r="H14" i="5"/>
  <c r="G73" i="4" l="1"/>
  <c r="J72" i="4"/>
  <c r="G72" i="4"/>
  <c r="J71" i="4"/>
  <c r="G71" i="4"/>
  <c r="J70" i="4"/>
  <c r="G70" i="4"/>
  <c r="J69" i="4"/>
  <c r="G69" i="4"/>
  <c r="J68" i="4"/>
  <c r="G68" i="4"/>
  <c r="J67" i="4"/>
  <c r="G67" i="4"/>
  <c r="J66" i="4"/>
  <c r="G66" i="4"/>
  <c r="G65" i="4"/>
  <c r="J64" i="4"/>
  <c r="G64" i="4"/>
  <c r="G63" i="4"/>
  <c r="G62" i="4"/>
  <c r="J61" i="4"/>
  <c r="G61" i="4"/>
  <c r="J60" i="4"/>
  <c r="G60" i="4"/>
  <c r="J59" i="4"/>
  <c r="G59" i="4"/>
  <c r="G58" i="4"/>
  <c r="J57" i="4"/>
  <c r="G57" i="4"/>
  <c r="J56" i="4"/>
  <c r="G56" i="4"/>
  <c r="J55" i="4"/>
  <c r="G55" i="4"/>
  <c r="G54" i="4"/>
  <c r="L53" i="4"/>
  <c r="J53" i="4"/>
  <c r="G53" i="4"/>
  <c r="G52" i="4"/>
  <c r="G51" i="4"/>
  <c r="G50" i="4"/>
  <c r="G49" i="4"/>
  <c r="J48" i="4"/>
  <c r="G48" i="4"/>
  <c r="J47" i="4"/>
  <c r="G47" i="4"/>
  <c r="G46" i="4"/>
  <c r="G45" i="4"/>
  <c r="G44" i="4"/>
  <c r="G43" i="4"/>
  <c r="G42" i="4"/>
  <c r="G41" i="4"/>
  <c r="J40" i="4"/>
  <c r="G40" i="4"/>
  <c r="G39" i="4"/>
  <c r="J38" i="4"/>
  <c r="G38" i="4"/>
  <c r="G37" i="4"/>
  <c r="L36" i="4"/>
  <c r="J36" i="4"/>
  <c r="G36" i="4"/>
  <c r="H38" i="5"/>
  <c r="H37" i="5"/>
  <c r="H33" i="5"/>
  <c r="J32" i="5"/>
  <c r="H32" i="5"/>
  <c r="J31" i="5"/>
  <c r="J30" i="5" s="1"/>
  <c r="K27" i="5"/>
  <c r="K26" i="5"/>
  <c r="H26" i="5"/>
  <c r="H25" i="5"/>
  <c r="H24" i="5" s="1"/>
  <c r="H18" i="5"/>
  <c r="H17" i="5"/>
  <c r="H13" i="5"/>
  <c r="H12" i="5" s="1"/>
  <c r="H31" i="5" l="1"/>
  <c r="H16" i="5"/>
  <c r="H36" i="5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</calcChain>
</file>

<file path=xl/sharedStrings.xml><?xml version="1.0" encoding="utf-8"?>
<sst xmlns="http://schemas.openxmlformats.org/spreadsheetml/2006/main" count="740" uniqueCount="320">
  <si>
    <t>sample</t>
  </si>
  <si>
    <t>No.Repo+Pros+EdU+</t>
  </si>
  <si>
    <t>No.Pros+EdU+</t>
  </si>
  <si>
    <t>No.Repo+EdU+</t>
  </si>
  <si>
    <t>TotalEdU+Repo+</t>
  </si>
  <si>
    <t>Total EdU+Pros+</t>
  </si>
  <si>
    <t>TotalDividing colocalizing cells</t>
  </si>
  <si>
    <t>120717Maria-RepoGFP-EdU-24h-anti-pros.lif - repoGFP-Injured24h-EdU-647-pros-546-1</t>
  </si>
  <si>
    <t>120717Maria-RepoGFP-EdU-24h-anti-pros.lif - repoGFP-Injured24h-EdU-647-pros-546-2</t>
  </si>
  <si>
    <t>120717Maria-RepoGFP-EdU-24h-anti-pros.lif - repoGFP-Injured24h-EdU-647-pros-546-3</t>
  </si>
  <si>
    <t>120717Maria-RepoGFP-EdU-24h-anti-pros.lif - repoGFP-Injured24h-EdU-647-pros-546-4</t>
  </si>
  <si>
    <t>130717Maria-RepoGFP-EdU-24h-anti-pros.lif - repoGFP-EdU-Injured-24h-anti-pros-5merge</t>
  </si>
  <si>
    <t>140717Maria-RepoGFP-EdU-24h-anti-pros.lif - repoGFP-Injured24h-EdU-647-pros-546-6</t>
  </si>
  <si>
    <t>140717Maria-RepoGFP-EdU-24h-anti-pros.lif - repoGFP-Injured24h-EdU-647-pros-546-7</t>
  </si>
  <si>
    <t>140717Maria-RepoGFP-EdU-24h-anti-pros.lif - repoGFP-control24h-EdU-647-pros-546-1</t>
  </si>
  <si>
    <t>140717Maria-RepoGFP-EdU-24h-anti-pros.lif - repoGFP-control24h-EdU-647-pros-546-2</t>
  </si>
  <si>
    <t>Divided ALG</t>
  </si>
  <si>
    <t>Divided non glial</t>
  </si>
  <si>
    <t>Divided glia no ALG</t>
  </si>
  <si>
    <t>Muestra</t>
  </si>
  <si>
    <t>CTL1</t>
  </si>
  <si>
    <t>CTL2</t>
  </si>
  <si>
    <t>CTL3</t>
  </si>
  <si>
    <t>CTL4</t>
  </si>
  <si>
    <t>CTL5</t>
  </si>
  <si>
    <t>CTL6</t>
  </si>
  <si>
    <t>CTL7</t>
  </si>
  <si>
    <t>INJ1</t>
  </si>
  <si>
    <t>INJ2</t>
  </si>
  <si>
    <t>INJ3</t>
  </si>
  <si>
    <t>INJ4</t>
  </si>
  <si>
    <t>INJ5</t>
  </si>
  <si>
    <t>INJ6</t>
  </si>
  <si>
    <t>INJ7</t>
  </si>
  <si>
    <t>-</t>
  </si>
  <si>
    <t>CLONES VS NO CLONES - CHI CUADRADO</t>
  </si>
  <si>
    <t>Column analyzed</t>
  </si>
  <si>
    <t>Column A</t>
  </si>
  <si>
    <t>Chi-square test</t>
  </si>
  <si>
    <t>Chi-square</t>
  </si>
  <si>
    <t>DF</t>
  </si>
  <si>
    <t>P value (two-tailed)</t>
  </si>
  <si>
    <t>P value summary</t>
  </si>
  <si>
    <t>**</t>
  </si>
  <si>
    <t>Is discrepancy significant (P &lt; 0.05)?</t>
  </si>
  <si>
    <t>Yes</t>
  </si>
  <si>
    <t>Outcome</t>
  </si>
  <si>
    <t>Expected #</t>
  </si>
  <si>
    <t>Observed #</t>
  </si>
  <si>
    <t>Expected %</t>
  </si>
  <si>
    <t>Observed %</t>
  </si>
  <si>
    <t>Con clon</t>
  </si>
  <si>
    <t>Sin clon</t>
  </si>
  <si>
    <t>TOTAL</t>
  </si>
  <si>
    <t>CLONES VS NO CLONES - BINOMIAL</t>
  </si>
  <si>
    <t>Binomial test</t>
  </si>
  <si>
    <t>P (one-tailed)</t>
  </si>
  <si>
    <t>P (two-tailed)</t>
  </si>
  <si>
    <t>*</t>
  </si>
  <si>
    <t>95% CI of Observed %</t>
  </si>
  <si>
    <t>41,34 to 88,98</t>
  </si>
  <si>
    <t>11,02 to 58,66</t>
  </si>
  <si>
    <t>MARCM clones generados en tubG80alrmG4-Up35 24hACI 2HS el primer antes injury y el segundo 6hACI</t>
  </si>
  <si>
    <t>manchas verdes</t>
  </si>
  <si>
    <t>manchas rojas</t>
  </si>
  <si>
    <t xml:space="preserve"> un solo color</t>
  </si>
  <si>
    <t>dos colores</t>
  </si>
  <si>
    <t>con algun clon</t>
  </si>
  <si>
    <t>20201013-pos13</t>
  </si>
  <si>
    <t>20201013-pos12</t>
  </si>
  <si>
    <t>20201013-pos11</t>
  </si>
  <si>
    <t>20201013-pos10</t>
  </si>
  <si>
    <t>0 o varias</t>
  </si>
  <si>
    <t>20201013-pos9</t>
  </si>
  <si>
    <t>20201013-pos8</t>
  </si>
  <si>
    <t>20201013-pos7</t>
  </si>
  <si>
    <t>20201013-pos6</t>
  </si>
  <si>
    <t>2 o 3</t>
  </si>
  <si>
    <t>20201013-pos5</t>
  </si>
  <si>
    <t>mas de 4</t>
  </si>
  <si>
    <t>20201013-pos4</t>
  </si>
  <si>
    <t>% clon un solo color/total</t>
  </si>
  <si>
    <t>20201013-pos3</t>
  </si>
  <si>
    <t>un solo color</t>
  </si>
  <si>
    <t>20201013-pos2</t>
  </si>
  <si>
    <t>total</t>
  </si>
  <si>
    <t>Exp</t>
  </si>
  <si>
    <t>control</t>
  </si>
  <si>
    <t>20201013-pos1</t>
  </si>
  <si>
    <t>20201014-pos1</t>
  </si>
  <si>
    <t>20201014-pos2</t>
  </si>
  <si>
    <t>20201014-pos3</t>
  </si>
  <si>
    <t>2 0 3</t>
  </si>
  <si>
    <t>20201023-pos1</t>
  </si>
  <si>
    <t>complementaria a la gigante</t>
  </si>
  <si>
    <t>1 gigante</t>
  </si>
  <si>
    <t>20201023-pos2</t>
  </si>
  <si>
    <t>20201023-pos3</t>
  </si>
  <si>
    <t>3 o 0</t>
  </si>
  <si>
    <t>no se sabe</t>
  </si>
  <si>
    <t>Not injured Control</t>
  </si>
  <si>
    <t xml:space="preserve">Injury Control </t>
  </si>
  <si>
    <t>Injury ALG&gt;p35</t>
  </si>
  <si>
    <t>20201023-pos4</t>
  </si>
  <si>
    <t>%</t>
  </si>
  <si>
    <t xml:space="preserve">20201023-pos5  </t>
  </si>
  <si>
    <t>devEst</t>
  </si>
  <si>
    <t>20201023-pos6</t>
  </si>
  <si>
    <t>mazo</t>
  </si>
  <si>
    <t>mazo +1</t>
  </si>
  <si>
    <t>20201023-pos7</t>
  </si>
  <si>
    <t>5 o 1</t>
  </si>
  <si>
    <t>3 o 1</t>
  </si>
  <si>
    <t>20201023-pos8</t>
  </si>
  <si>
    <t>media de %s</t>
  </si>
  <si>
    <t>20201028-pos7</t>
  </si>
  <si>
    <t>2 o 0</t>
  </si>
  <si>
    <t>20201028-pos6</t>
  </si>
  <si>
    <t>1 o 2</t>
  </si>
  <si>
    <t>20201028-pos5</t>
  </si>
  <si>
    <t>20201028-pos4</t>
  </si>
  <si>
    <t>20201028-pos3</t>
  </si>
  <si>
    <t>20201028-pos2</t>
  </si>
  <si>
    <t>20201028-pos1</t>
  </si>
  <si>
    <t xml:space="preserve">20201023-pos5 control </t>
  </si>
  <si>
    <t xml:space="preserve">20201023-pos4 control </t>
  </si>
  <si>
    <t xml:space="preserve">20201023-pos3 control </t>
  </si>
  <si>
    <t xml:space="preserve">20201023-pos2 control </t>
  </si>
  <si>
    <t xml:space="preserve">20201023-pos1 control </t>
  </si>
  <si>
    <t>4 o ninguna</t>
  </si>
  <si>
    <t>controles de nuria</t>
  </si>
  <si>
    <t xml:space="preserve">20201028- control </t>
  </si>
  <si>
    <t>ALG</t>
  </si>
  <si>
    <t>color</t>
  </si>
  <si>
    <t>MARCM8 (Confocal 4-11)</t>
  </si>
  <si>
    <t>HS1-INJ-HS2 (6 horas después HS1)</t>
  </si>
  <si>
    <t>Meta</t>
  </si>
  <si>
    <t>Solo GFP</t>
  </si>
  <si>
    <t>MARCM8 (Confocal 11-10)</t>
  </si>
  <si>
    <t>2 Meso, 1 Pro</t>
  </si>
  <si>
    <t>GFP y RFP</t>
  </si>
  <si>
    <t>Pro y Meso</t>
  </si>
  <si>
    <t>GFP (pro), GFP-RFP (meso)</t>
  </si>
  <si>
    <t>MARCM12 (Confocal 4-11)</t>
  </si>
  <si>
    <t>Meso</t>
  </si>
  <si>
    <t>Pro</t>
  </si>
  <si>
    <t>solo GFP</t>
  </si>
  <si>
    <t>MARCM (Confocal 19-11) - porta 19-11</t>
  </si>
  <si>
    <t>Entre Meso y Meta</t>
  </si>
  <si>
    <t>Solo RFP</t>
  </si>
  <si>
    <t>CTL8</t>
  </si>
  <si>
    <t>INJ8</t>
  </si>
  <si>
    <t>INJ9</t>
  </si>
  <si>
    <t>MARCM (Confocal 26-11) - porta 8-11</t>
  </si>
  <si>
    <t>CTL9</t>
  </si>
  <si>
    <t>CTL10</t>
  </si>
  <si>
    <t>CTL11</t>
  </si>
  <si>
    <t>RFP</t>
  </si>
  <si>
    <t>CTL12</t>
  </si>
  <si>
    <t>Meta (a) y meso (b)</t>
  </si>
  <si>
    <t>GFP</t>
  </si>
  <si>
    <t>INJ10</t>
  </si>
  <si>
    <t>INJ11</t>
  </si>
  <si>
    <t>Entre meta y meso</t>
  </si>
  <si>
    <t>INJ12</t>
  </si>
  <si>
    <t xml:space="preserve">GFP </t>
  </si>
  <si>
    <t>MARCM (Confocal 29-11) - porta 29-11</t>
  </si>
  <si>
    <t>CTL13</t>
  </si>
  <si>
    <t>CTL14</t>
  </si>
  <si>
    <t>CTL15</t>
  </si>
  <si>
    <t>CTL16</t>
  </si>
  <si>
    <t>INJ13</t>
  </si>
  <si>
    <t>Meso y pro</t>
  </si>
  <si>
    <t>INJ14</t>
  </si>
  <si>
    <t>GFP y RFP, solo GFP (pro)</t>
  </si>
  <si>
    <t>INJ15</t>
  </si>
  <si>
    <t>Entre meso y pro</t>
  </si>
  <si>
    <t>INJ16</t>
  </si>
  <si>
    <t>6h odenado</t>
  </si>
  <si>
    <t>Clones si/no</t>
  </si>
  <si>
    <t>Nº clones</t>
  </si>
  <si>
    <t xml:space="preserve">Localización </t>
  </si>
  <si>
    <t>Color</t>
  </si>
  <si>
    <t>Nº células verdes</t>
  </si>
  <si>
    <t>Superficie (µm^2)</t>
  </si>
  <si>
    <t>Superficie verde (µm^2)</t>
  </si>
  <si>
    <t>Superficie roja (µm^2)</t>
  </si>
  <si>
    <t>Superficie verde/nº células verdes</t>
  </si>
  <si>
    <t>Metatorácico</t>
  </si>
  <si>
    <t>Mesotorácico</t>
  </si>
  <si>
    <t>Entre meso y metatorácico (cuello)</t>
  </si>
  <si>
    <t xml:space="preserve">Metatorácico (a) </t>
  </si>
  <si>
    <t>Mesotorácico (b)</t>
  </si>
  <si>
    <t xml:space="preserve">GFP y RFP </t>
  </si>
  <si>
    <t>Protorácico</t>
  </si>
  <si>
    <t xml:space="preserve">Protorácico </t>
  </si>
  <si>
    <t xml:space="preserve">Metatorácico </t>
  </si>
  <si>
    <t>Entre meso y protorácico</t>
  </si>
  <si>
    <t>19h ALG</t>
  </si>
  <si>
    <t>Protocolo</t>
  </si>
  <si>
    <t xml:space="preserve">Posición </t>
  </si>
  <si>
    <t>Tamaño clon</t>
  </si>
  <si>
    <t>Nº células clon</t>
  </si>
  <si>
    <t>MARCM6 (Confocal 9-10)</t>
  </si>
  <si>
    <t>HS1-INJ-HS2 (19 horas después HS1)</t>
  </si>
  <si>
    <t>GFP-RFP (Pro), RFP (meso)</t>
  </si>
  <si>
    <t>2 verdes/2 rojas  1 roja</t>
  </si>
  <si>
    <t>GFP-RFP</t>
  </si>
  <si>
    <t>1 verde/1 roja</t>
  </si>
  <si>
    <t>Enorme (Meta)</t>
  </si>
  <si>
    <t>40 verdes/52 rojas</t>
  </si>
  <si>
    <t>Cntrl 1</t>
  </si>
  <si>
    <t>Cntrl 2</t>
  </si>
  <si>
    <t>Cntrl 3</t>
  </si>
  <si>
    <t>Cntrl 4</t>
  </si>
  <si>
    <t>Cntrl 5</t>
  </si>
  <si>
    <t>Cntrl 6</t>
  </si>
  <si>
    <t>INJ 1</t>
  </si>
  <si>
    <t>INJ 2</t>
  </si>
  <si>
    <t>INJ 3</t>
  </si>
  <si>
    <t>INJ 4</t>
  </si>
  <si>
    <t>INJ 5</t>
  </si>
  <si>
    <t>Alrm&gt;Fly Fucci 24hACI</t>
  </si>
  <si>
    <t>R56F03 &gt;Fly Fucci 24hACI</t>
  </si>
  <si>
    <t>Without clones</t>
  </si>
  <si>
    <t>With clones</t>
  </si>
  <si>
    <t>Not Injured</t>
  </si>
  <si>
    <t xml:space="preserve">Injured </t>
  </si>
  <si>
    <t xml:space="preserve">Injured Control </t>
  </si>
  <si>
    <t>Injured ALG&gt;p35</t>
  </si>
  <si>
    <t xml:space="preserve">% Single-color clones </t>
  </si>
  <si>
    <t>T-test</t>
  </si>
  <si>
    <t>UAS p35</t>
  </si>
  <si>
    <t>% sigle color clones</t>
  </si>
  <si>
    <t>INJ1 (1+2)</t>
  </si>
  <si>
    <t>INJ2 (3)</t>
  </si>
  <si>
    <t>INJ3 (4+7)</t>
  </si>
  <si>
    <t>INJ4 (5+6)</t>
  </si>
  <si>
    <t>INJ5 (8)</t>
  </si>
  <si>
    <t>INJ6 (9)</t>
  </si>
  <si>
    <t>7 Day -old flies</t>
  </si>
  <si>
    <t>1 Day-old Flies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</si>
  <si>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</si>
  <si>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</si>
  <si>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</si>
  <si>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</si>
  <si>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</si>
  <si>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</si>
  <si>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</si>
  <si>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</si>
  <si>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Table Analyzed</t>
  </si>
  <si>
    <t>Lower 95% CI of mean</t>
  </si>
  <si>
    <t>Column B</t>
  </si>
  <si>
    <t>Upper 95% CI of mean</t>
  </si>
  <si>
    <t>Unpaired t test</t>
  </si>
  <si>
    <t>KS normality test</t>
  </si>
  <si>
    <t>P value</t>
  </si>
  <si>
    <t>KS distance</t>
  </si>
  <si>
    <t>ns</t>
  </si>
  <si>
    <t>No</t>
  </si>
  <si>
    <t>Passed normality test (alpha=0.05)?</t>
  </si>
  <si>
    <t>One- or two-tailed P value?</t>
  </si>
  <si>
    <t>Two-tailed</t>
  </si>
  <si>
    <t>t, df</t>
  </si>
  <si>
    <t>D'Agostino &amp; Pearson omnibus normality test</t>
  </si>
  <si>
    <t>How big is the difference?</t>
  </si>
  <si>
    <t>K2</t>
  </si>
  <si>
    <t>N too small</t>
  </si>
  <si>
    <t>Mean ± SEM of column A</t>
  </si>
  <si>
    <t>Mean ± SEM of column B</t>
  </si>
  <si>
    <t>Difference between means</t>
  </si>
  <si>
    <t>95% confidence interval</t>
  </si>
  <si>
    <t>Shapiro-Wilk normality test</t>
  </si>
  <si>
    <t>W</t>
  </si>
  <si>
    <t>F test to compare variances</t>
  </si>
  <si>
    <t>F,DFn, Dfd</t>
  </si>
  <si>
    <t>Sum</t>
  </si>
  <si>
    <t>ALG&gt;GTRACE control</t>
  </si>
  <si>
    <t>ALG&gt;GTRACE 24h ACI</t>
  </si>
  <si>
    <t>EG&gt;GTRACE control</t>
  </si>
  <si>
    <t>EG&gt;GTRACE 24h ACI</t>
  </si>
  <si>
    <t>Std. Error of Mean</t>
  </si>
  <si>
    <t>One sample t test</t>
  </si>
  <si>
    <t>Theoretical mean</t>
  </si>
  <si>
    <t>Actual mean</t>
  </si>
  <si>
    <t>Discrepancy</t>
  </si>
  <si>
    <t>95% CI of discrepancy</t>
  </si>
  <si>
    <t>P value (two tailed)</t>
  </si>
  <si>
    <t>Significant (alpha=0.05)?</t>
  </si>
  <si>
    <t>Paired t test data</t>
  </si>
  <si>
    <t>vs.</t>
  </si>
  <si>
    <t>vs,</t>
  </si>
  <si>
    <t>Significantly different? (P &lt; 0.05)</t>
  </si>
  <si>
    <t>STATS graphpad</t>
  </si>
  <si>
    <t>11,24 to 24,09</t>
  </si>
  <si>
    <t>17,19 to 48,41</t>
  </si>
  <si>
    <t>-1,920 to 17,12</t>
  </si>
  <si>
    <t>4,202 to 19,80</t>
  </si>
  <si>
    <t>t=7,070 df=5</t>
  </si>
  <si>
    <t>t=5,831 df=4</t>
  </si>
  <si>
    <t>t=2,216 df=4</t>
  </si>
  <si>
    <t>t=3,956 df=5</t>
  </si>
  <si>
    <t>t=2,618 df=9</t>
  </si>
  <si>
    <t>17,67 ± 2,499 N=6</t>
  </si>
  <si>
    <t>32,80 ± 5,625 N=5</t>
  </si>
  <si>
    <t>15,13 ± 5,780</t>
  </si>
  <si>
    <t>2,057 to 28,21</t>
  </si>
  <si>
    <t>R square</t>
  </si>
  <si>
    <t>4,222, 4, 5</t>
  </si>
  <si>
    <t>t=0,9641 df=9</t>
  </si>
  <si>
    <t>7,600 ± 3,429 N=5</t>
  </si>
  <si>
    <t>12,00 ± 3,033 N=6</t>
  </si>
  <si>
    <t>4,400 ± 4,564</t>
  </si>
  <si>
    <t>-5,924 to 14,72</t>
  </si>
  <si>
    <t>1,065, 4, 5</t>
  </si>
  <si>
    <t>t=3,418 df=9</t>
  </si>
  <si>
    <t>-20,80 ± 6,085</t>
  </si>
  <si>
    <t>-34,56 to -7,035</t>
  </si>
  <si>
    <t>2,866, 4, 5</t>
  </si>
  <si>
    <t>No cells RFP+GFP+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</si>
</sst>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9"/>
      <name val="Arial"/>
      <family val="2"/>
    </font>
    <font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/>
      <right/>
      <top/>
      <bottom style="dashed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/>
    <xf numFmtId="1" fontId="0" fillId="0" borderId="2" xfId="0" applyNumberFormat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1" fontId="0" fillId="3" borderId="2" xfId="0" applyNumberFormat="1" applyFill="1" applyBorder="1" applyAlignment="1">
      <alignment horizontal="center"/>
    </xf>
    <xf numFmtId="0" fontId="1" fillId="2" borderId="0" xfId="0" applyFont="1" applyFill="1"/>
    <xf numFmtId="1" fontId="0" fillId="2" borderId="2" xfId="0" applyNumberForma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4" fillId="0" borderId="23" xfId="0" applyFont="1" applyBorder="1" applyAlignment="1">
      <alignment horizontal="right" wrapText="1"/>
    </xf>
    <xf numFmtId="0" fontId="4" fillId="0" borderId="23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3" fillId="5" borderId="25" xfId="0" applyFont="1" applyFill="1" applyBorder="1" applyAlignment="1">
      <alignment horizontal="center" wrapText="1"/>
    </xf>
    <xf numFmtId="0" fontId="3" fillId="5" borderId="26" xfId="0" applyFont="1" applyFill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4" xfId="0" applyFont="1" applyBorder="1" applyAlignment="1">
      <alignment wrapText="1"/>
    </xf>
    <xf numFmtId="0" fontId="4" fillId="0" borderId="24" xfId="0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7" borderId="0" xfId="0" applyFont="1" applyFill="1"/>
    <xf numFmtId="0" fontId="5" fillId="9" borderId="0" xfId="0" applyFont="1" applyFill="1"/>
    <xf numFmtId="0" fontId="0" fillId="8" borderId="0" xfId="0" applyFill="1"/>
    <xf numFmtId="0" fontId="4" fillId="8" borderId="0" xfId="0" applyFont="1" applyFill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6" borderId="0" xfId="0" applyFont="1" applyFill="1"/>
    <xf numFmtId="0" fontId="6" fillId="7" borderId="0" xfId="0" applyFont="1" applyFill="1"/>
    <xf numFmtId="0" fontId="6" fillId="9" borderId="0" xfId="0" applyFont="1" applyFill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'[1]clones si-no'!$H$13</c:f>
              <c:strCache>
                <c:ptCount val="1"/>
                <c:pt idx="0">
                  <c:v>Sin clon</c:v>
                </c:pt>
              </c:strCache>
            </c:strRef>
          </c:tx>
          <c:invertIfNegative val="0"/>
          <c:cat>
            <c:strRef>
              <c:f>'[1]clones si-no'!$I$12:$J$12</c:f>
              <c:strCache>
                <c:ptCount val="2"/>
                <c:pt idx="0">
                  <c:v>Control</c:v>
                </c:pt>
                <c:pt idx="1">
                  <c:v>Injury</c:v>
                </c:pt>
              </c:strCache>
            </c:strRef>
          </c:cat>
          <c:val>
            <c:numRef>
              <c:f>'[1]clones si-no'!$I$13:$J$13</c:f>
              <c:numCache>
                <c:formatCode>General</c:formatCode>
                <c:ptCount val="2"/>
                <c:pt idx="0">
                  <c:v>68.75</c:v>
                </c:pt>
                <c:pt idx="1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8-49DB-AED2-67EB473BDF5D}"/>
            </c:ext>
          </c:extLst>
        </c:ser>
        <c:ser>
          <c:idx val="1"/>
          <c:order val="1"/>
          <c:tx>
            <c:strRef>
              <c:f>'[1]clones si-no'!$H$14</c:f>
              <c:strCache>
                <c:ptCount val="1"/>
                <c:pt idx="0">
                  <c:v>Con clon</c:v>
                </c:pt>
              </c:strCache>
            </c:strRef>
          </c:tx>
          <c:invertIfNegative val="0"/>
          <c:cat>
            <c:strRef>
              <c:f>'[1]clones si-no'!$I$12:$J$12</c:f>
              <c:strCache>
                <c:ptCount val="2"/>
                <c:pt idx="0">
                  <c:v>Control</c:v>
                </c:pt>
                <c:pt idx="1">
                  <c:v>Injury</c:v>
                </c:pt>
              </c:strCache>
            </c:strRef>
          </c:cat>
          <c:val>
            <c:numRef>
              <c:f>'[1]clones si-no'!$I$14:$J$14</c:f>
              <c:numCache>
                <c:formatCode>General</c:formatCode>
                <c:ptCount val="2"/>
                <c:pt idx="0">
                  <c:v>31.25</c:v>
                </c:pt>
                <c:pt idx="1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8-49DB-AED2-67EB473BD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606656"/>
        <c:axId val="181608448"/>
      </c:barChart>
      <c:catAx>
        <c:axId val="181606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608448"/>
        <c:crosses val="autoZero"/>
        <c:auto val="1"/>
        <c:lblAlgn val="ctr"/>
        <c:lblOffset val="100"/>
        <c:noMultiLvlLbl val="0"/>
      </c:catAx>
      <c:valAx>
        <c:axId val="181608448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1606656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'Clones 1'!$H$13</c:f>
              <c:strCache>
                <c:ptCount val="1"/>
                <c:pt idx="0">
                  <c:v>Without clones</c:v>
                </c:pt>
              </c:strCache>
            </c:strRef>
          </c:tx>
          <c:invertIfNegative val="0"/>
          <c:cat>
            <c:strRef>
              <c:f>'Clones 1'!$I$12:$J$12</c:f>
              <c:strCache>
                <c:ptCount val="2"/>
                <c:pt idx="0">
                  <c:v>Not Injured</c:v>
                </c:pt>
                <c:pt idx="1">
                  <c:v>Injured </c:v>
                </c:pt>
              </c:strCache>
            </c:strRef>
          </c:cat>
          <c:val>
            <c:numRef>
              <c:f>'Clones 1'!$I$13:$J$13</c:f>
              <c:numCache>
                <c:formatCode>General</c:formatCode>
                <c:ptCount val="2"/>
                <c:pt idx="0">
                  <c:v>68.75</c:v>
                </c:pt>
                <c:pt idx="1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1-4FC3-9192-5F63F5FE1BDD}"/>
            </c:ext>
          </c:extLst>
        </c:ser>
        <c:ser>
          <c:idx val="1"/>
          <c:order val="1"/>
          <c:tx>
            <c:strRef>
              <c:f>'Clones 1'!$H$14</c:f>
              <c:strCache>
                <c:ptCount val="1"/>
                <c:pt idx="0">
                  <c:v>With clones</c:v>
                </c:pt>
              </c:strCache>
            </c:strRef>
          </c:tx>
          <c:invertIfNegative val="0"/>
          <c:cat>
            <c:strRef>
              <c:f>'Clones 1'!$I$12:$J$12</c:f>
              <c:strCache>
                <c:ptCount val="2"/>
                <c:pt idx="0">
                  <c:v>Not Injured</c:v>
                </c:pt>
                <c:pt idx="1">
                  <c:v>Injured </c:v>
                </c:pt>
              </c:strCache>
            </c:strRef>
          </c:cat>
          <c:val>
            <c:numRef>
              <c:f>'Clones 1'!$I$14:$J$14</c:f>
              <c:numCache>
                <c:formatCode>General</c:formatCode>
                <c:ptCount val="2"/>
                <c:pt idx="0">
                  <c:v>31.25</c:v>
                </c:pt>
                <c:pt idx="1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1-4FC3-9192-5F63F5FE1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649792"/>
        <c:axId val="181651328"/>
      </c:barChart>
      <c:catAx>
        <c:axId val="18164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1651328"/>
        <c:crosses val="autoZero"/>
        <c:auto val="1"/>
        <c:lblAlgn val="ctr"/>
        <c:lblOffset val="100"/>
        <c:noMultiLvlLbl val="0"/>
      </c:catAx>
      <c:valAx>
        <c:axId val="181651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1649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% single color</a:t>
            </a:r>
            <a:r>
              <a:rPr lang="en-US" sz="1400" baseline="0"/>
              <a:t> clones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[2]Hoja1!$N$23:$P$23</c:f>
                <c:numCache>
                  <c:formatCode>General</c:formatCode>
                  <c:ptCount val="3"/>
                  <c:pt idx="1">
                    <c:v>7.0710678118654755</c:v>
                  </c:pt>
                  <c:pt idx="2">
                    <c:v>15.957118462605637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[2]Hoja1!$N$21:$P$21</c:f>
              <c:strCache>
                <c:ptCount val="3"/>
                <c:pt idx="0">
                  <c:v>Not injured Control</c:v>
                </c:pt>
                <c:pt idx="1">
                  <c:v>Injury Control </c:v>
                </c:pt>
                <c:pt idx="2">
                  <c:v>Injury ALG&gt;p35</c:v>
                </c:pt>
              </c:strCache>
            </c:strRef>
          </c:cat>
          <c:val>
            <c:numRef>
              <c:f>[2]Hoja1!$N$22:$P$22</c:f>
              <c:numCache>
                <c:formatCode>General</c:formatCode>
                <c:ptCount val="3"/>
                <c:pt idx="0">
                  <c:v>70</c:v>
                </c:pt>
                <c:pt idx="1">
                  <c:v>55</c:v>
                </c:pt>
                <c:pt idx="2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0-437A-A15C-6D7AC0F8E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73728"/>
        <c:axId val="183296000"/>
      </c:barChart>
      <c:catAx>
        <c:axId val="18327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3296000"/>
        <c:crosses val="autoZero"/>
        <c:auto val="1"/>
        <c:lblAlgn val="ctr"/>
        <c:lblOffset val="100"/>
        <c:noMultiLvlLbl val="0"/>
      </c:catAx>
      <c:valAx>
        <c:axId val="183296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83273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'MARCM con U-p35'!$R$31</c:f>
              <c:strCache>
                <c:ptCount val="1"/>
                <c:pt idx="0">
                  <c:v>% Single-color clones 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'MARCM con U-p35'!$S$32:$T$32</c:f>
                <c:numCache>
                  <c:formatCode>General</c:formatCode>
                  <c:ptCount val="2"/>
                  <c:pt idx="0">
                    <c:v>7.0710678118654755</c:v>
                  </c:pt>
                  <c:pt idx="1">
                    <c:v>15.957118462605637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'MARCM con U-p35'!$S$30:$T$30</c:f>
              <c:strCache>
                <c:ptCount val="2"/>
                <c:pt idx="0">
                  <c:v>Injured Control </c:v>
                </c:pt>
                <c:pt idx="1">
                  <c:v>Injured ALG&gt;p35</c:v>
                </c:pt>
              </c:strCache>
            </c:strRef>
          </c:cat>
          <c:val>
            <c:numRef>
              <c:f>'MARCM con U-p35'!$S$31:$T$31</c:f>
              <c:numCache>
                <c:formatCode>General</c:formatCode>
                <c:ptCount val="2"/>
                <c:pt idx="0">
                  <c:v>55</c:v>
                </c:pt>
                <c:pt idx="1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2-41F3-A00D-B83E85C11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31456"/>
        <c:axId val="182932992"/>
      </c:barChart>
      <c:catAx>
        <c:axId val="18293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2932992"/>
        <c:crosses val="autoZero"/>
        <c:auto val="1"/>
        <c:lblAlgn val="ctr"/>
        <c:lblOffset val="100"/>
        <c:noMultiLvlLbl val="0"/>
      </c:catAx>
      <c:valAx>
        <c:axId val="182932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82931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'Clones 1'!$H$13</c:f>
              <c:strCache>
                <c:ptCount val="1"/>
                <c:pt idx="0">
                  <c:v>Without clones</c:v>
                </c:pt>
              </c:strCache>
            </c:strRef>
          </c:tx>
          <c:invertIfNegative val="0"/>
          <c:cat>
            <c:strRef>
              <c:f>'Clones 1'!$I$12:$J$12</c:f>
              <c:strCache>
                <c:ptCount val="2"/>
                <c:pt idx="0">
                  <c:v>Not Injured</c:v>
                </c:pt>
                <c:pt idx="1">
                  <c:v>Injured </c:v>
                </c:pt>
              </c:strCache>
            </c:strRef>
          </c:cat>
          <c:val>
            <c:numRef>
              <c:f>'Clones 1'!$I$13:$J$13</c:f>
              <c:numCache>
                <c:formatCode>General</c:formatCode>
                <c:ptCount val="2"/>
                <c:pt idx="0">
                  <c:v>68.75</c:v>
                </c:pt>
                <c:pt idx="1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C-446B-9968-B3432CAAFD59}"/>
            </c:ext>
          </c:extLst>
        </c:ser>
        <c:ser>
          <c:idx val="1"/>
          <c:order val="1"/>
          <c:tx>
            <c:strRef>
              <c:f>'Clones 1'!$H$14</c:f>
              <c:strCache>
                <c:ptCount val="1"/>
                <c:pt idx="0">
                  <c:v>With clones</c:v>
                </c:pt>
              </c:strCache>
            </c:strRef>
          </c:tx>
          <c:invertIfNegative val="0"/>
          <c:cat>
            <c:strRef>
              <c:f>'Clones 1'!$I$12:$J$12</c:f>
              <c:strCache>
                <c:ptCount val="2"/>
                <c:pt idx="0">
                  <c:v>Not Injured</c:v>
                </c:pt>
                <c:pt idx="1">
                  <c:v>Injured </c:v>
                </c:pt>
              </c:strCache>
            </c:strRef>
          </c:cat>
          <c:val>
            <c:numRef>
              <c:f>'Clones 1'!$I$14:$J$14</c:f>
              <c:numCache>
                <c:formatCode>General</c:formatCode>
                <c:ptCount val="2"/>
                <c:pt idx="0">
                  <c:v>31.25</c:v>
                </c:pt>
                <c:pt idx="1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C-446B-9968-B3432CAAF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865408"/>
        <c:axId val="192866944"/>
      </c:barChart>
      <c:catAx>
        <c:axId val="192865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866944"/>
        <c:crosses val="autoZero"/>
        <c:auto val="1"/>
        <c:lblAlgn val="ctr"/>
        <c:lblOffset val="100"/>
        <c:noMultiLvlLbl val="0"/>
      </c:catAx>
      <c:valAx>
        <c:axId val="192866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2865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'Clones 24h'!$J$14</c:f>
              <c:strCache>
                <c:ptCount val="1"/>
                <c:pt idx="0">
                  <c:v>With clones</c:v>
                </c:pt>
              </c:strCache>
            </c:strRef>
          </c:tx>
          <c:invertIfNegative val="0"/>
          <c:cat>
            <c:strRef>
              <c:f>'Clones 24h'!$K$13:$L$13</c:f>
              <c:strCache>
                <c:ptCount val="2"/>
                <c:pt idx="0">
                  <c:v>Not Injured</c:v>
                </c:pt>
                <c:pt idx="1">
                  <c:v>Injured </c:v>
                </c:pt>
              </c:strCache>
            </c:strRef>
          </c:cat>
          <c:val>
            <c:numRef>
              <c:f>'Clones 24h'!$K$14:$L$14</c:f>
              <c:numCache>
                <c:formatCode>General</c:formatCode>
                <c:ptCount val="2"/>
                <c:pt idx="0">
                  <c:v>31.25</c:v>
                </c:pt>
                <c:pt idx="1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83-4DA7-BC90-DFE81031A475}"/>
            </c:ext>
          </c:extLst>
        </c:ser>
        <c:ser>
          <c:idx val="1"/>
          <c:order val="1"/>
          <c:tx>
            <c:strRef>
              <c:f>'Clones 24h'!$J$15</c:f>
              <c:strCache>
                <c:ptCount val="1"/>
                <c:pt idx="0">
                  <c:v>Without clones</c:v>
                </c:pt>
              </c:strCache>
            </c:strRef>
          </c:tx>
          <c:invertIfNegative val="0"/>
          <c:cat>
            <c:strRef>
              <c:f>'Clones 24h'!$K$13:$L$13</c:f>
              <c:strCache>
                <c:ptCount val="2"/>
                <c:pt idx="0">
                  <c:v>Not Injured</c:v>
                </c:pt>
                <c:pt idx="1">
                  <c:v>Injured </c:v>
                </c:pt>
              </c:strCache>
            </c:strRef>
          </c:cat>
          <c:val>
            <c:numRef>
              <c:f>'Clones 24h'!$K$15:$L$15</c:f>
              <c:numCache>
                <c:formatCode>General</c:formatCode>
                <c:ptCount val="2"/>
                <c:pt idx="0">
                  <c:v>68.75</c:v>
                </c:pt>
                <c:pt idx="1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83-4DA7-BC90-DFE81031A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896000"/>
        <c:axId val="192897792"/>
      </c:barChart>
      <c:catAx>
        <c:axId val="19289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897792"/>
        <c:crosses val="autoZero"/>
        <c:auto val="1"/>
        <c:lblAlgn val="ctr"/>
        <c:lblOffset val="100"/>
        <c:noMultiLvlLbl val="0"/>
      </c:catAx>
      <c:valAx>
        <c:axId val="192897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2896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'Clones 24h'!$J$14</c:f>
              <c:strCache>
                <c:ptCount val="1"/>
                <c:pt idx="0">
                  <c:v>With clones</c:v>
                </c:pt>
              </c:strCache>
            </c:strRef>
          </c:tx>
          <c:invertIfNegative val="0"/>
          <c:cat>
            <c:strRef>
              <c:f>'Clones 24h'!$K$13:$L$13</c:f>
              <c:strCache>
                <c:ptCount val="2"/>
                <c:pt idx="0">
                  <c:v>Not Injured</c:v>
                </c:pt>
                <c:pt idx="1">
                  <c:v>Injured </c:v>
                </c:pt>
              </c:strCache>
            </c:strRef>
          </c:cat>
          <c:val>
            <c:numRef>
              <c:f>'Clones 24h'!$K$14:$L$14</c:f>
              <c:numCache>
                <c:formatCode>General</c:formatCode>
                <c:ptCount val="2"/>
                <c:pt idx="0">
                  <c:v>31.25</c:v>
                </c:pt>
                <c:pt idx="1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8-423D-897E-1D451E941388}"/>
            </c:ext>
          </c:extLst>
        </c:ser>
        <c:ser>
          <c:idx val="1"/>
          <c:order val="1"/>
          <c:tx>
            <c:strRef>
              <c:f>'Clones 24h'!$J$15</c:f>
              <c:strCache>
                <c:ptCount val="1"/>
                <c:pt idx="0">
                  <c:v>Without clones</c:v>
                </c:pt>
              </c:strCache>
            </c:strRef>
          </c:tx>
          <c:invertIfNegative val="0"/>
          <c:cat>
            <c:strRef>
              <c:f>'Clones 24h'!$K$13:$L$13</c:f>
              <c:strCache>
                <c:ptCount val="2"/>
                <c:pt idx="0">
                  <c:v>Not Injured</c:v>
                </c:pt>
                <c:pt idx="1">
                  <c:v>Injured </c:v>
                </c:pt>
              </c:strCache>
            </c:strRef>
          </c:cat>
          <c:val>
            <c:numRef>
              <c:f>'Clones 24h'!$K$15:$L$15</c:f>
              <c:numCache>
                <c:formatCode>General</c:formatCode>
                <c:ptCount val="2"/>
                <c:pt idx="0">
                  <c:v>68.75</c:v>
                </c:pt>
                <c:pt idx="1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8-423D-897E-1D451E941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953792"/>
        <c:axId val="195955328"/>
      </c:barChart>
      <c:catAx>
        <c:axId val="19595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5955328"/>
        <c:crosses val="autoZero"/>
        <c:auto val="1"/>
        <c:lblAlgn val="ctr"/>
        <c:lblOffset val="100"/>
        <c:noMultiLvlLbl val="0"/>
      </c:catAx>
      <c:valAx>
        <c:axId val="195955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5953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'Clones 24h'!$J$14</c:f>
              <c:strCache>
                <c:ptCount val="1"/>
                <c:pt idx="0">
                  <c:v>With clones</c:v>
                </c:pt>
              </c:strCache>
            </c:strRef>
          </c:tx>
          <c:invertIfNegative val="0"/>
          <c:cat>
            <c:multiLvlStrRef>
              <c:f>'Clones 24h'!$K$12:$N$13</c:f>
              <c:multiLvlStrCache>
                <c:ptCount val="4"/>
                <c:lvl>
                  <c:pt idx="0">
                    <c:v>Not Injured</c:v>
                  </c:pt>
                  <c:pt idx="1">
                    <c:v>Injured </c:v>
                  </c:pt>
                  <c:pt idx="2">
                    <c:v>Not Injured</c:v>
                  </c:pt>
                  <c:pt idx="3">
                    <c:v>Injured </c:v>
                  </c:pt>
                </c:lvl>
                <c:lvl>
                  <c:pt idx="0">
                    <c:v>1 Day-old Flies</c:v>
                  </c:pt>
                  <c:pt idx="2">
                    <c:v>7 Day -old flies</c:v>
                  </c:pt>
                </c:lvl>
              </c:multiLvlStrCache>
            </c:multiLvlStrRef>
          </c:cat>
          <c:val>
            <c:numRef>
              <c:f>'Clones 24h'!$K$14:$N$14</c:f>
              <c:numCache>
                <c:formatCode>General</c:formatCode>
                <c:ptCount val="4"/>
                <c:pt idx="0">
                  <c:v>31.25</c:v>
                </c:pt>
                <c:pt idx="1">
                  <c:v>62.5</c:v>
                </c:pt>
                <c:pt idx="2">
                  <c:v>28.57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C-4BE4-BDE3-CDCE92AD9D69}"/>
            </c:ext>
          </c:extLst>
        </c:ser>
        <c:ser>
          <c:idx val="1"/>
          <c:order val="1"/>
          <c:tx>
            <c:strRef>
              <c:f>'Clones 24h'!$J$15</c:f>
              <c:strCache>
                <c:ptCount val="1"/>
                <c:pt idx="0">
                  <c:v>Without clones</c:v>
                </c:pt>
              </c:strCache>
            </c:strRef>
          </c:tx>
          <c:invertIfNegative val="0"/>
          <c:cat>
            <c:multiLvlStrRef>
              <c:f>'Clones 24h'!$K$12:$N$13</c:f>
              <c:multiLvlStrCache>
                <c:ptCount val="4"/>
                <c:lvl>
                  <c:pt idx="0">
                    <c:v>Not Injured</c:v>
                  </c:pt>
                  <c:pt idx="1">
                    <c:v>Injured </c:v>
                  </c:pt>
                  <c:pt idx="2">
                    <c:v>Not Injured</c:v>
                  </c:pt>
                  <c:pt idx="3">
                    <c:v>Injured </c:v>
                  </c:pt>
                </c:lvl>
                <c:lvl>
                  <c:pt idx="0">
                    <c:v>1 Day-old Flies</c:v>
                  </c:pt>
                  <c:pt idx="2">
                    <c:v>7 Day -old flies</c:v>
                  </c:pt>
                </c:lvl>
              </c:multiLvlStrCache>
            </c:multiLvlStrRef>
          </c:cat>
          <c:val>
            <c:numRef>
              <c:f>'Clones 24h'!$K$15:$N$15</c:f>
              <c:numCache>
                <c:formatCode>General</c:formatCode>
                <c:ptCount val="4"/>
                <c:pt idx="0">
                  <c:v>68.75</c:v>
                </c:pt>
                <c:pt idx="1">
                  <c:v>37.5</c:v>
                </c:pt>
                <c:pt idx="2">
                  <c:v>71.430000000000007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C-4BE4-BDE3-CDCE92AD9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963904"/>
        <c:axId val="195977984"/>
      </c:barChart>
      <c:catAx>
        <c:axId val="19596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5977984"/>
        <c:crosses val="autoZero"/>
        <c:auto val="1"/>
        <c:lblAlgn val="ctr"/>
        <c:lblOffset val="100"/>
        <c:noMultiLvlLbl val="0"/>
      </c:catAx>
      <c:valAx>
        <c:axId val="195977984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963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'clones 7 days'!$J$7</c:f>
              <c:strCache>
                <c:ptCount val="1"/>
                <c:pt idx="0">
                  <c:v>With clones</c:v>
                </c:pt>
              </c:strCache>
            </c:strRef>
          </c:tx>
          <c:invertIfNegative val="0"/>
          <c:cat>
            <c:strRef>
              <c:f>'clones 7 days'!$K$6:$L$6</c:f>
              <c:strCache>
                <c:ptCount val="2"/>
                <c:pt idx="0">
                  <c:v>Not Injured</c:v>
                </c:pt>
                <c:pt idx="1">
                  <c:v>Injured </c:v>
                </c:pt>
              </c:strCache>
            </c:strRef>
          </c:cat>
          <c:val>
            <c:numRef>
              <c:f>'clones 7 days'!$K$7:$L$7</c:f>
              <c:numCache>
                <c:formatCode>General</c:formatCode>
                <c:ptCount val="2"/>
                <c:pt idx="0">
                  <c:v>28.57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C8D-A88C-F560E553CCBF}"/>
            </c:ext>
          </c:extLst>
        </c:ser>
        <c:ser>
          <c:idx val="1"/>
          <c:order val="1"/>
          <c:tx>
            <c:strRef>
              <c:f>'clones 7 days'!$J$8</c:f>
              <c:strCache>
                <c:ptCount val="1"/>
                <c:pt idx="0">
                  <c:v>Without clones</c:v>
                </c:pt>
              </c:strCache>
            </c:strRef>
          </c:tx>
          <c:invertIfNegative val="0"/>
          <c:cat>
            <c:strRef>
              <c:f>'clones 7 days'!$K$6:$L$6</c:f>
              <c:strCache>
                <c:ptCount val="2"/>
                <c:pt idx="0">
                  <c:v>Not Injured</c:v>
                </c:pt>
                <c:pt idx="1">
                  <c:v>Injured </c:v>
                </c:pt>
              </c:strCache>
            </c:strRef>
          </c:cat>
          <c:val>
            <c:numRef>
              <c:f>'clones 7 days'!$K$8:$L$8</c:f>
              <c:numCache>
                <c:formatCode>General</c:formatCode>
                <c:ptCount val="2"/>
                <c:pt idx="0">
                  <c:v>71.430000000000007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45-4C8D-A88C-F560E553C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070784"/>
        <c:axId val="195691648"/>
      </c:barChart>
      <c:catAx>
        <c:axId val="196070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5691648"/>
        <c:crosses val="autoZero"/>
        <c:auto val="1"/>
        <c:lblAlgn val="ctr"/>
        <c:lblOffset val="100"/>
        <c:noMultiLvlLbl val="0"/>
      </c:catAx>
      <c:valAx>
        <c:axId val="195691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6070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1</xdr:row>
      <xdr:rowOff>57150</xdr:rowOff>
    </xdr:from>
    <xdr:to>
      <xdr:col>7</xdr:col>
      <xdr:colOff>26987</xdr:colOff>
      <xdr:row>16</xdr:row>
      <xdr:rowOff>168607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764" t="53352"/>
        <a:stretch/>
      </xdr:blipFill>
      <xdr:spPr bwMode="auto">
        <a:xfrm>
          <a:off x="6905625" y="247650"/>
          <a:ext cx="2513012" cy="297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0</xdr:rowOff>
        </xdr:from>
        <xdr:to>
          <xdr:col>15</xdr:col>
          <xdr:colOff>495300</xdr:colOff>
          <xdr:row>41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381828</xdr:colOff>
      <xdr:row>18</xdr:row>
      <xdr:rowOff>21771</xdr:rowOff>
    </xdr:from>
    <xdr:to>
      <xdr:col>12</xdr:col>
      <xdr:colOff>597380</xdr:colOff>
      <xdr:row>32</xdr:row>
      <xdr:rowOff>100239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411956</xdr:colOff>
      <xdr:row>5</xdr:row>
      <xdr:rowOff>35719</xdr:rowOff>
    </xdr:from>
    <xdr:to>
      <xdr:col>18</xdr:col>
      <xdr:colOff>411956</xdr:colOff>
      <xdr:row>19</xdr:row>
      <xdr:rowOff>111919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30</xdr:row>
      <xdr:rowOff>33337</xdr:rowOff>
    </xdr:from>
    <xdr:to>
      <xdr:col>14</xdr:col>
      <xdr:colOff>228600</xdr:colOff>
      <xdr:row>44</xdr:row>
      <xdr:rowOff>109537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38660</xdr:colOff>
      <xdr:row>33</xdr:row>
      <xdr:rowOff>91328</xdr:rowOff>
    </xdr:from>
    <xdr:to>
      <xdr:col>18</xdr:col>
      <xdr:colOff>448235</xdr:colOff>
      <xdr:row>47</xdr:row>
      <xdr:rowOff>167528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18</xdr:row>
      <xdr:rowOff>104775</xdr:rowOff>
    </xdr:from>
    <xdr:to>
      <xdr:col>9</xdr:col>
      <xdr:colOff>323850</xdr:colOff>
      <xdr:row>31</xdr:row>
      <xdr:rowOff>200025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190500</xdr:colOff>
      <xdr:row>17</xdr:row>
      <xdr:rowOff>173566</xdr:rowOff>
    </xdr:from>
    <xdr:to>
      <xdr:col>14</xdr:col>
      <xdr:colOff>751417</xdr:colOff>
      <xdr:row>23</xdr:row>
      <xdr:rowOff>52917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751417</xdr:colOff>
      <xdr:row>16</xdr:row>
      <xdr:rowOff>205317</xdr:rowOff>
    </xdr:from>
    <xdr:to>
      <xdr:col>14</xdr:col>
      <xdr:colOff>751417</xdr:colOff>
      <xdr:row>23</xdr:row>
      <xdr:rowOff>179917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520094</xdr:colOff>
      <xdr:row>10</xdr:row>
      <xdr:rowOff>110067</xdr:rowOff>
    </xdr:from>
    <xdr:to>
      <xdr:col>21</xdr:col>
      <xdr:colOff>520094</xdr:colOff>
      <xdr:row>23</xdr:row>
      <xdr:rowOff>184754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12</xdr:row>
      <xdr:rowOff>200024</xdr:rowOff>
    </xdr:from>
    <xdr:to>
      <xdr:col>9</xdr:col>
      <xdr:colOff>752475</xdr:colOff>
      <xdr:row>19</xdr:row>
      <xdr:rowOff>200024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ria/Desktop/Nuria/ESTADI&#166;&#252;STICA%20CL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ria/Desktop/GRR/resultados/T-MARCM%20clones/MARCM%20ALG%20con%20U-p35%2024A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ria/Desktop/GRR/resultados/G-trace/G-trace%20con%20anti-pr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ria/Desktop/GRR/resultados/G-trace/No.%20stem-like%20cells%20in%20old%20flies_10-12da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ones si-no"/>
      <sheetName val="Hoja2"/>
      <sheetName val="Hoja3"/>
    </sheetNames>
    <sheetDataSet>
      <sheetData sheetId="0">
        <row r="12">
          <cell r="I12" t="str">
            <v>Control</v>
          </cell>
          <cell r="J12" t="str">
            <v>Injury</v>
          </cell>
        </row>
        <row r="13">
          <cell r="H13" t="str">
            <v>Sin clon</v>
          </cell>
          <cell r="I13">
            <v>68.75</v>
          </cell>
          <cell r="J13">
            <v>37.5</v>
          </cell>
        </row>
        <row r="14">
          <cell r="H14" t="str">
            <v>Con clon</v>
          </cell>
          <cell r="I14">
            <v>31.25</v>
          </cell>
          <cell r="J14">
            <v>62.5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atos de nuria"/>
      <sheetName val="Hoja3"/>
    </sheetNames>
    <sheetDataSet>
      <sheetData sheetId="0">
        <row r="21">
          <cell r="N21" t="str">
            <v>Not injured Control</v>
          </cell>
          <cell r="O21" t="str">
            <v xml:space="preserve">Injury Control </v>
          </cell>
          <cell r="P21" t="str">
            <v>Injury ALG&gt;p35</v>
          </cell>
        </row>
        <row r="22">
          <cell r="N22">
            <v>70</v>
          </cell>
          <cell r="O22">
            <v>55</v>
          </cell>
          <cell r="P22">
            <v>12.5</v>
          </cell>
        </row>
        <row r="23">
          <cell r="O23">
            <v>7.0710678118654755</v>
          </cell>
          <cell r="P23">
            <v>15.957118462605637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&gt;G-trace"/>
      <sheetName val="ALG&gt;G-trace"/>
      <sheetName val="EG"/>
      <sheetName val="ALG"/>
    </sheetNames>
    <sheetDataSet>
      <sheetData sheetId="0">
        <row r="20">
          <cell r="J20" t="str">
            <v>Np-like total</v>
          </cell>
        </row>
        <row r="21">
          <cell r="J21" t="str">
            <v>control</v>
          </cell>
          <cell r="K21" t="str">
            <v>prosRNAi</v>
          </cell>
        </row>
        <row r="22">
          <cell r="J22">
            <v>32.5</v>
          </cell>
          <cell r="K22">
            <v>19.2</v>
          </cell>
        </row>
        <row r="23">
          <cell r="J23">
            <v>7.8676553051083804</v>
          </cell>
          <cell r="K23">
            <v>9.1487704091861435</v>
          </cell>
        </row>
        <row r="41">
          <cell r="P41" t="str">
            <v>Not Injured</v>
          </cell>
          <cell r="R41" t="str">
            <v>Injured</v>
          </cell>
        </row>
        <row r="42">
          <cell r="P42" t="str">
            <v>Total</v>
          </cell>
          <cell r="Q42" t="str">
            <v>Pros +</v>
          </cell>
          <cell r="R42" t="str">
            <v>Total</v>
          </cell>
          <cell r="S42" t="str">
            <v>Pros +</v>
          </cell>
        </row>
        <row r="43">
          <cell r="P43">
            <v>4.125</v>
          </cell>
          <cell r="Q43">
            <v>0.125</v>
          </cell>
          <cell r="R43">
            <v>15.9</v>
          </cell>
          <cell r="S43">
            <v>2</v>
          </cell>
        </row>
        <row r="44">
          <cell r="P44">
            <v>5.0832357523811265</v>
          </cell>
          <cell r="Q44">
            <v>0.35355339059327379</v>
          </cell>
          <cell r="R44">
            <v>11.435325385255405</v>
          </cell>
          <cell r="S44">
            <v>1.7638342073763937</v>
          </cell>
        </row>
        <row r="51">
          <cell r="Q51" t="str">
            <v>Not Injured</v>
          </cell>
          <cell r="S51" t="str">
            <v>Injured</v>
          </cell>
        </row>
        <row r="52">
          <cell r="Q52" t="str">
            <v>% Pros+ en Stem</v>
          </cell>
          <cell r="R52" t="str">
            <v>% pros+ en NP</v>
          </cell>
          <cell r="S52" t="str">
            <v>% Pros+ en Stem</v>
          </cell>
          <cell r="T52" t="str">
            <v>% pros+ en NP</v>
          </cell>
        </row>
        <row r="53">
          <cell r="Q53">
            <v>2.0833333333333332E-2</v>
          </cell>
          <cell r="R53">
            <v>0.49198327215568594</v>
          </cell>
          <cell r="S53">
            <v>0.17639043103439389</v>
          </cell>
          <cell r="T53">
            <v>0.3058885382934296</v>
          </cell>
        </row>
        <row r="54">
          <cell r="Q54">
            <v>4.1666666666666664E-2</v>
          </cell>
          <cell r="R54">
            <v>0.33863664974686564</v>
          </cell>
          <cell r="S54">
            <v>0.29576817443602166</v>
          </cell>
          <cell r="T54">
            <v>0.23356184536008495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3">
          <cell r="G13" t="str">
            <v>ALG no INJ</v>
          </cell>
          <cell r="H13" t="str">
            <v>ALG INJ</v>
          </cell>
          <cell r="J13" t="str">
            <v>EG no INJ</v>
          </cell>
          <cell r="K13" t="str">
            <v>EG INJ</v>
          </cell>
        </row>
        <row r="14">
          <cell r="G14">
            <v>2.875</v>
          </cell>
          <cell r="H14">
            <v>17.333333333333332</v>
          </cell>
          <cell r="J14">
            <v>5.666666666666667</v>
          </cell>
          <cell r="K14">
            <v>17.600000000000001</v>
          </cell>
        </row>
        <row r="15">
          <cell r="G15">
            <v>1.4577379737113252</v>
          </cell>
          <cell r="H15">
            <v>9.9373034571758954</v>
          </cell>
          <cell r="J15">
            <v>1.8708286933869707</v>
          </cell>
          <cell r="K15">
            <v>6.7856056799997191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opLeftCell="C1" workbookViewId="0">
      <selection activeCell="E17" sqref="E17"/>
    </sheetView>
  </sheetViews>
  <sheetFormatPr baseColWidth="10" defaultRowHeight="15" x14ac:dyDescent="0.25"/>
  <cols>
    <col min="1" max="1" width="78.5703125" customWidth="1"/>
    <col min="2" max="2" width="20.140625" customWidth="1"/>
    <col min="3" max="3" width="16.42578125" customWidth="1"/>
    <col min="4" max="4" width="19.28515625" customWidth="1"/>
    <col min="6" max="6" width="16.28515625" customWidth="1"/>
    <col min="7" max="7" width="15.140625" customWidth="1"/>
    <col min="8" max="8" width="34.28515625" customWidth="1"/>
  </cols>
  <sheetData>
    <row r="1" spans="1:8" x14ac:dyDescent="0.25">
      <c r="B1" t="s">
        <v>16</v>
      </c>
      <c r="C1" t="s">
        <v>17</v>
      </c>
      <c r="D1" t="s">
        <v>18</v>
      </c>
    </row>
    <row r="2" spans="1:8" x14ac:dyDescent="0.25">
      <c r="A2" t="s">
        <v>0</v>
      </c>
      <c r="B2" t="s">
        <v>1</v>
      </c>
      <c r="C2" t="s">
        <v>2</v>
      </c>
      <c r="D2" t="s">
        <v>3</v>
      </c>
      <c r="F2" t="s">
        <v>4</v>
      </c>
      <c r="G2" t="s">
        <v>5</v>
      </c>
      <c r="H2" t="s">
        <v>6</v>
      </c>
    </row>
    <row r="3" spans="1:8" x14ac:dyDescent="0.25">
      <c r="A3" t="s">
        <v>7</v>
      </c>
      <c r="B3">
        <v>69</v>
      </c>
      <c r="C3">
        <v>2</v>
      </c>
      <c r="D3">
        <v>1</v>
      </c>
      <c r="E3">
        <v>1</v>
      </c>
      <c r="F3">
        <f>D3+B3</f>
        <v>70</v>
      </c>
      <c r="G3">
        <f>C3+B3</f>
        <v>71</v>
      </c>
      <c r="H3">
        <f>B3+C3+D3</f>
        <v>72</v>
      </c>
    </row>
    <row r="4" spans="1:8" x14ac:dyDescent="0.25">
      <c r="A4" t="s">
        <v>8</v>
      </c>
      <c r="B4">
        <v>2</v>
      </c>
      <c r="C4">
        <v>18</v>
      </c>
      <c r="D4">
        <v>16</v>
      </c>
      <c r="E4">
        <v>1</v>
      </c>
      <c r="F4">
        <f t="shared" ref="F4:F11" si="0">D4+B4</f>
        <v>18</v>
      </c>
      <c r="G4">
        <f t="shared" ref="G4:G11" si="1">C4+B4</f>
        <v>20</v>
      </c>
      <c r="H4">
        <f t="shared" ref="H4:H11" si="2">B4+C4+D4</f>
        <v>36</v>
      </c>
    </row>
    <row r="5" spans="1:8" x14ac:dyDescent="0.25">
      <c r="A5" t="s">
        <v>9</v>
      </c>
      <c r="B5">
        <v>3</v>
      </c>
      <c r="C5">
        <v>3</v>
      </c>
      <c r="D5">
        <v>2</v>
      </c>
      <c r="E5">
        <v>1</v>
      </c>
      <c r="F5">
        <f t="shared" si="0"/>
        <v>5</v>
      </c>
      <c r="G5">
        <f t="shared" si="1"/>
        <v>6</v>
      </c>
      <c r="H5">
        <f t="shared" si="2"/>
        <v>8</v>
      </c>
    </row>
    <row r="6" spans="1:8" x14ac:dyDescent="0.25">
      <c r="A6" t="s">
        <v>10</v>
      </c>
      <c r="B6">
        <v>7</v>
      </c>
      <c r="C6">
        <v>1</v>
      </c>
      <c r="D6">
        <v>4</v>
      </c>
      <c r="E6">
        <v>1</v>
      </c>
      <c r="F6">
        <f t="shared" si="0"/>
        <v>11</v>
      </c>
      <c r="G6">
        <f t="shared" si="1"/>
        <v>8</v>
      </c>
      <c r="H6">
        <f t="shared" si="2"/>
        <v>12</v>
      </c>
    </row>
    <row r="7" spans="1:8" x14ac:dyDescent="0.25">
      <c r="A7" s="1" t="s">
        <v>11</v>
      </c>
      <c r="B7" s="1">
        <v>0</v>
      </c>
      <c r="C7" s="1">
        <v>0</v>
      </c>
      <c r="D7" s="1">
        <v>0</v>
      </c>
      <c r="E7" s="1">
        <v>1</v>
      </c>
      <c r="F7">
        <f t="shared" si="0"/>
        <v>0</v>
      </c>
      <c r="G7">
        <f t="shared" si="1"/>
        <v>0</v>
      </c>
      <c r="H7">
        <f t="shared" si="2"/>
        <v>0</v>
      </c>
    </row>
    <row r="8" spans="1:8" x14ac:dyDescent="0.25">
      <c r="A8" t="s">
        <v>12</v>
      </c>
      <c r="B8">
        <v>6</v>
      </c>
      <c r="C8">
        <v>11</v>
      </c>
      <c r="D8">
        <v>10</v>
      </c>
      <c r="E8">
        <v>1</v>
      </c>
      <c r="F8">
        <f t="shared" si="0"/>
        <v>16</v>
      </c>
      <c r="G8">
        <f t="shared" si="1"/>
        <v>17</v>
      </c>
      <c r="H8">
        <f t="shared" si="2"/>
        <v>27</v>
      </c>
    </row>
    <row r="9" spans="1:8" x14ac:dyDescent="0.25">
      <c r="A9" t="s">
        <v>13</v>
      </c>
      <c r="B9">
        <v>3</v>
      </c>
      <c r="C9">
        <v>1</v>
      </c>
      <c r="D9">
        <v>3</v>
      </c>
      <c r="E9">
        <v>1</v>
      </c>
      <c r="F9">
        <f t="shared" si="0"/>
        <v>6</v>
      </c>
      <c r="G9">
        <f t="shared" si="1"/>
        <v>4</v>
      </c>
      <c r="H9">
        <f t="shared" si="2"/>
        <v>7</v>
      </c>
    </row>
    <row r="10" spans="1:8" x14ac:dyDescent="0.25">
      <c r="A10" t="s">
        <v>14</v>
      </c>
      <c r="B10">
        <v>4</v>
      </c>
      <c r="C10">
        <v>0</v>
      </c>
      <c r="D10">
        <v>2</v>
      </c>
      <c r="E10">
        <v>0</v>
      </c>
      <c r="F10">
        <f t="shared" si="0"/>
        <v>6</v>
      </c>
      <c r="G10">
        <f t="shared" si="1"/>
        <v>4</v>
      </c>
      <c r="H10">
        <f t="shared" si="2"/>
        <v>6</v>
      </c>
    </row>
    <row r="11" spans="1:8" x14ac:dyDescent="0.25">
      <c r="A11" t="s">
        <v>15</v>
      </c>
      <c r="B11">
        <v>4</v>
      </c>
      <c r="C11">
        <v>1</v>
      </c>
      <c r="D11">
        <v>0</v>
      </c>
      <c r="E11">
        <v>0</v>
      </c>
      <c r="F11">
        <f t="shared" si="0"/>
        <v>4</v>
      </c>
      <c r="G11">
        <f t="shared" si="1"/>
        <v>5</v>
      </c>
      <c r="H11">
        <f t="shared" si="2"/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0"/>
  <sheetViews>
    <sheetView topLeftCell="A42" workbookViewId="0">
      <selection activeCell="D2" sqref="D2"/>
    </sheetView>
  </sheetViews>
  <sheetFormatPr baseColWidth="10" defaultRowHeight="15" x14ac:dyDescent="0.25"/>
  <cols>
    <col min="1" max="1" width="25.28515625" customWidth="1"/>
    <col min="2" max="2" width="24.42578125" customWidth="1"/>
    <col min="3" max="3" width="23.28515625" customWidth="1"/>
    <col min="4" max="4" width="23.7109375" customWidth="1"/>
    <col min="5" max="5" width="21.28515625" customWidth="1"/>
  </cols>
  <sheetData>
    <row r="1" spans="1:4" x14ac:dyDescent="0.25">
      <c r="B1" s="2"/>
    </row>
    <row r="2" spans="1:4" x14ac:dyDescent="0.25">
      <c r="A2" t="s">
        <v>222</v>
      </c>
      <c r="B2" s="2" t="s">
        <v>319</v>
      </c>
      <c r="C2" t="s">
        <v>223</v>
      </c>
      <c r="D2" t="s">
        <v>319</v>
      </c>
    </row>
    <row r="3" spans="1:4" x14ac:dyDescent="0.25">
      <c r="A3" t="s">
        <v>211</v>
      </c>
      <c r="B3" s="2">
        <v>13</v>
      </c>
      <c r="C3" t="s">
        <v>211</v>
      </c>
      <c r="D3">
        <v>2</v>
      </c>
    </row>
    <row r="4" spans="1:4" x14ac:dyDescent="0.25">
      <c r="A4" t="s">
        <v>212</v>
      </c>
      <c r="B4" s="2">
        <v>14</v>
      </c>
      <c r="C4" t="s">
        <v>212</v>
      </c>
      <c r="D4">
        <v>2</v>
      </c>
    </row>
    <row r="5" spans="1:4" x14ac:dyDescent="0.25">
      <c r="A5" t="s">
        <v>213</v>
      </c>
      <c r="B5" s="2">
        <v>25</v>
      </c>
      <c r="C5" t="s">
        <v>213</v>
      </c>
      <c r="D5">
        <v>10</v>
      </c>
    </row>
    <row r="6" spans="1:4" x14ac:dyDescent="0.25">
      <c r="A6" t="s">
        <v>214</v>
      </c>
      <c r="B6" s="2">
        <v>23</v>
      </c>
      <c r="C6" t="s">
        <v>214</v>
      </c>
      <c r="D6">
        <v>20</v>
      </c>
    </row>
    <row r="7" spans="1:4" x14ac:dyDescent="0.25">
      <c r="A7" t="s">
        <v>215</v>
      </c>
      <c r="B7" s="2">
        <v>10</v>
      </c>
      <c r="C7" t="s">
        <v>215</v>
      </c>
      <c r="D7">
        <v>4</v>
      </c>
    </row>
    <row r="8" spans="1:4" x14ac:dyDescent="0.25">
      <c r="A8" t="s">
        <v>216</v>
      </c>
      <c r="B8" s="2">
        <v>21</v>
      </c>
    </row>
    <row r="9" spans="1:4" x14ac:dyDescent="0.25">
      <c r="B9" s="2"/>
    </row>
    <row r="10" spans="1:4" x14ac:dyDescent="0.25">
      <c r="A10" t="s">
        <v>217</v>
      </c>
      <c r="B10" s="2">
        <v>20</v>
      </c>
      <c r="C10" t="s">
        <v>217</v>
      </c>
      <c r="D10">
        <v>11</v>
      </c>
    </row>
    <row r="11" spans="1:4" x14ac:dyDescent="0.25">
      <c r="A11" t="s">
        <v>218</v>
      </c>
      <c r="B11" s="2">
        <v>33</v>
      </c>
      <c r="C11" t="s">
        <v>218</v>
      </c>
      <c r="D11">
        <v>11</v>
      </c>
    </row>
    <row r="12" spans="1:4" x14ac:dyDescent="0.25">
      <c r="A12" t="s">
        <v>219</v>
      </c>
      <c r="B12" s="2">
        <v>49</v>
      </c>
      <c r="C12" t="s">
        <v>219</v>
      </c>
      <c r="D12">
        <v>2</v>
      </c>
    </row>
    <row r="13" spans="1:4" x14ac:dyDescent="0.25">
      <c r="A13" t="s">
        <v>220</v>
      </c>
      <c r="B13" s="2">
        <v>41</v>
      </c>
      <c r="C13" t="s">
        <v>220</v>
      </c>
      <c r="D13">
        <v>19</v>
      </c>
    </row>
    <row r="14" spans="1:4" x14ac:dyDescent="0.25">
      <c r="A14" t="s">
        <v>221</v>
      </c>
      <c r="B14" s="2">
        <v>21</v>
      </c>
      <c r="C14" t="s">
        <v>221</v>
      </c>
      <c r="D14">
        <v>7</v>
      </c>
    </row>
    <row r="15" spans="1:4" x14ac:dyDescent="0.25">
      <c r="D15">
        <v>22</v>
      </c>
    </row>
    <row r="16" spans="1:4" ht="15.75" x14ac:dyDescent="0.25">
      <c r="D16" s="55"/>
    </row>
    <row r="17" spans="1:11" ht="15.75" x14ac:dyDescent="0.25">
      <c r="D17" s="55"/>
    </row>
    <row r="18" spans="1:11" ht="15.75" x14ac:dyDescent="0.25">
      <c r="A18" s="68" t="s">
        <v>293</v>
      </c>
      <c r="B18" s="68"/>
      <c r="C18" s="68"/>
      <c r="D18" s="69"/>
      <c r="E18" s="68"/>
      <c r="F18" s="68"/>
      <c r="G18" s="68"/>
      <c r="H18" s="68"/>
      <c r="I18" s="68"/>
      <c r="J18" s="68"/>
      <c r="K18" s="68"/>
    </row>
    <row r="19" spans="1:11" ht="15.75" x14ac:dyDescent="0.25">
      <c r="D19" s="55"/>
    </row>
    <row r="20" spans="1:11" x14ac:dyDescent="0.25">
      <c r="A20" s="71"/>
      <c r="B20" s="71" t="s">
        <v>277</v>
      </c>
      <c r="C20" s="71" t="s">
        <v>278</v>
      </c>
      <c r="D20" s="71" t="s">
        <v>279</v>
      </c>
      <c r="E20" s="71" t="s">
        <v>280</v>
      </c>
    </row>
    <row r="21" spans="1:11" x14ac:dyDescent="0.25">
      <c r="A21" s="72" t="s">
        <v>242</v>
      </c>
      <c r="B21" s="70">
        <v>6</v>
      </c>
      <c r="C21" s="70">
        <v>5</v>
      </c>
      <c r="D21" s="70">
        <v>5</v>
      </c>
      <c r="E21" s="70">
        <v>6</v>
      </c>
    </row>
    <row r="22" spans="1:11" x14ac:dyDescent="0.25">
      <c r="A22" s="72"/>
      <c r="B22" s="70"/>
      <c r="C22" s="70"/>
      <c r="D22" s="70"/>
      <c r="E22" s="70"/>
    </row>
    <row r="23" spans="1:11" x14ac:dyDescent="0.25">
      <c r="A23" s="72" t="s">
        <v>243</v>
      </c>
      <c r="B23" s="70">
        <v>10</v>
      </c>
      <c r="C23" s="70">
        <v>20</v>
      </c>
      <c r="D23" s="70">
        <v>2</v>
      </c>
      <c r="E23" s="70">
        <v>2</v>
      </c>
    </row>
    <row r="24" spans="1:11" x14ac:dyDescent="0.25">
      <c r="A24" s="72" t="s">
        <v>244</v>
      </c>
      <c r="B24" s="70">
        <v>12.25</v>
      </c>
      <c r="C24" s="70">
        <v>20.5</v>
      </c>
      <c r="D24" s="70">
        <v>2</v>
      </c>
      <c r="E24" s="70">
        <v>5.75</v>
      </c>
    </row>
    <row r="25" spans="1:11" x14ac:dyDescent="0.25">
      <c r="A25" s="72" t="s">
        <v>245</v>
      </c>
      <c r="B25" s="70">
        <v>17.5</v>
      </c>
      <c r="C25" s="70">
        <v>33</v>
      </c>
      <c r="D25" s="70">
        <v>4</v>
      </c>
      <c r="E25" s="70">
        <v>11</v>
      </c>
    </row>
    <row r="26" spans="1:11" x14ac:dyDescent="0.25">
      <c r="A26" s="72" t="s">
        <v>246</v>
      </c>
      <c r="B26" s="70">
        <v>23.5</v>
      </c>
      <c r="C26" s="70">
        <v>45</v>
      </c>
      <c r="D26" s="70">
        <v>15</v>
      </c>
      <c r="E26" s="70">
        <v>19.75</v>
      </c>
    </row>
    <row r="27" spans="1:11" x14ac:dyDescent="0.25">
      <c r="A27" s="72" t="s">
        <v>247</v>
      </c>
      <c r="B27" s="70">
        <v>25</v>
      </c>
      <c r="C27" s="70">
        <v>49</v>
      </c>
      <c r="D27" s="70">
        <v>20</v>
      </c>
      <c r="E27" s="70">
        <v>22</v>
      </c>
    </row>
    <row r="28" spans="1:11" x14ac:dyDescent="0.25">
      <c r="A28" s="72"/>
      <c r="B28" s="70"/>
      <c r="C28" s="70"/>
      <c r="D28" s="70"/>
      <c r="E28" s="70"/>
    </row>
    <row r="29" spans="1:11" x14ac:dyDescent="0.25">
      <c r="A29" s="72" t="s">
        <v>248</v>
      </c>
      <c r="B29" s="70">
        <v>17.670000000000002</v>
      </c>
      <c r="C29" s="70">
        <v>32.799999999999997</v>
      </c>
      <c r="D29" s="70">
        <v>7.6</v>
      </c>
      <c r="E29" s="70">
        <v>12</v>
      </c>
    </row>
    <row r="30" spans="1:11" x14ac:dyDescent="0.25">
      <c r="A30" s="72" t="s">
        <v>249</v>
      </c>
      <c r="B30" s="70">
        <v>6.1210000000000004</v>
      </c>
      <c r="C30" s="70">
        <v>12.58</v>
      </c>
      <c r="D30" s="70">
        <v>7.6680000000000001</v>
      </c>
      <c r="E30" s="70">
        <v>7.43</v>
      </c>
    </row>
    <row r="31" spans="1:11" x14ac:dyDescent="0.25">
      <c r="A31" s="72" t="s">
        <v>281</v>
      </c>
      <c r="B31" s="70">
        <v>2.4990000000000001</v>
      </c>
      <c r="C31" s="70">
        <v>5.625</v>
      </c>
      <c r="D31" s="70">
        <v>3.4289999999999998</v>
      </c>
      <c r="E31" s="70">
        <v>3.0329999999999999</v>
      </c>
    </row>
    <row r="32" spans="1:11" x14ac:dyDescent="0.25">
      <c r="A32" s="72"/>
      <c r="B32" s="70"/>
      <c r="C32" s="70"/>
      <c r="D32" s="70"/>
      <c r="E32" s="70"/>
    </row>
    <row r="33" spans="1:5" x14ac:dyDescent="0.25">
      <c r="A33" s="72" t="s">
        <v>251</v>
      </c>
      <c r="B33" s="70">
        <v>11.24</v>
      </c>
      <c r="C33" s="70">
        <v>17.18</v>
      </c>
      <c r="D33" s="70">
        <v>-1.921</v>
      </c>
      <c r="E33" s="70">
        <v>4.2030000000000003</v>
      </c>
    </row>
    <row r="34" spans="1:5" x14ac:dyDescent="0.25">
      <c r="A34" s="72" t="s">
        <v>253</v>
      </c>
      <c r="B34" s="70">
        <v>24.09</v>
      </c>
      <c r="C34" s="70">
        <v>48.42</v>
      </c>
      <c r="D34" s="70">
        <v>17.12</v>
      </c>
      <c r="E34" s="70">
        <v>19.8</v>
      </c>
    </row>
    <row r="35" spans="1:5" x14ac:dyDescent="0.25">
      <c r="A35" s="72"/>
      <c r="B35" s="70"/>
      <c r="C35" s="70"/>
      <c r="D35" s="70"/>
      <c r="E35" s="70"/>
    </row>
    <row r="36" spans="1:5" x14ac:dyDescent="0.25">
      <c r="A36" s="72" t="s">
        <v>264</v>
      </c>
      <c r="B36" s="70"/>
      <c r="C36" s="70"/>
      <c r="D36" s="70"/>
      <c r="E36" s="70"/>
    </row>
    <row r="37" spans="1:5" x14ac:dyDescent="0.25">
      <c r="A37" s="72" t="s">
        <v>266</v>
      </c>
      <c r="B37" s="70" t="s">
        <v>267</v>
      </c>
      <c r="C37" s="70" t="s">
        <v>267</v>
      </c>
      <c r="D37" s="70" t="s">
        <v>267</v>
      </c>
      <c r="E37" s="70" t="s">
        <v>267</v>
      </c>
    </row>
    <row r="38" spans="1:5" x14ac:dyDescent="0.25">
      <c r="A38" s="72" t="s">
        <v>256</v>
      </c>
      <c r="B38" s="70"/>
      <c r="C38" s="70"/>
      <c r="D38" s="70"/>
      <c r="E38" s="70"/>
    </row>
    <row r="39" spans="1:5" x14ac:dyDescent="0.25">
      <c r="A39" s="72" t="s">
        <v>260</v>
      </c>
      <c r="B39" s="70"/>
      <c r="C39" s="70"/>
      <c r="D39" s="70"/>
      <c r="E39" s="70"/>
    </row>
    <row r="40" spans="1:5" x14ac:dyDescent="0.25">
      <c r="A40" s="72" t="s">
        <v>42</v>
      </c>
      <c r="B40" s="70"/>
      <c r="C40" s="70"/>
      <c r="D40" s="70"/>
      <c r="E40" s="70"/>
    </row>
    <row r="41" spans="1:5" x14ac:dyDescent="0.25">
      <c r="A41" s="72"/>
      <c r="B41" s="70"/>
      <c r="C41" s="70"/>
      <c r="D41" s="70"/>
      <c r="E41" s="70"/>
    </row>
    <row r="42" spans="1:5" x14ac:dyDescent="0.25">
      <c r="A42" s="72" t="s">
        <v>272</v>
      </c>
      <c r="B42" s="70"/>
      <c r="C42" s="70"/>
      <c r="D42" s="70"/>
      <c r="E42" s="70"/>
    </row>
    <row r="43" spans="1:5" x14ac:dyDescent="0.25">
      <c r="A43" s="72" t="s">
        <v>273</v>
      </c>
      <c r="B43" s="70" t="s">
        <v>267</v>
      </c>
      <c r="C43" s="70" t="s">
        <v>267</v>
      </c>
      <c r="D43" s="70" t="s">
        <v>267</v>
      </c>
      <c r="E43" s="70" t="s">
        <v>267</v>
      </c>
    </row>
    <row r="44" spans="1:5" x14ac:dyDescent="0.25">
      <c r="A44" s="72" t="s">
        <v>256</v>
      </c>
      <c r="B44" s="70"/>
      <c r="C44" s="70"/>
      <c r="D44" s="70"/>
      <c r="E44" s="70"/>
    </row>
    <row r="45" spans="1:5" x14ac:dyDescent="0.25">
      <c r="A45" s="72" t="s">
        <v>260</v>
      </c>
      <c r="B45" s="70"/>
      <c r="C45" s="70"/>
      <c r="D45" s="70"/>
      <c r="E45" s="70"/>
    </row>
    <row r="46" spans="1:5" x14ac:dyDescent="0.25">
      <c r="A46" s="72" t="s">
        <v>42</v>
      </c>
      <c r="B46" s="70"/>
      <c r="C46" s="70"/>
      <c r="D46" s="70"/>
      <c r="E46" s="70"/>
    </row>
    <row r="47" spans="1:5" x14ac:dyDescent="0.25">
      <c r="A47" s="72"/>
      <c r="B47" s="70"/>
      <c r="C47" s="70"/>
      <c r="D47" s="70"/>
      <c r="E47" s="70"/>
    </row>
    <row r="48" spans="1:5" x14ac:dyDescent="0.25">
      <c r="A48" s="72" t="s">
        <v>255</v>
      </c>
      <c r="B48" s="70"/>
      <c r="C48" s="70"/>
      <c r="D48" s="70"/>
      <c r="E48" s="70"/>
    </row>
    <row r="49" spans="1:5" x14ac:dyDescent="0.25">
      <c r="A49" s="72" t="s">
        <v>257</v>
      </c>
      <c r="B49" s="70">
        <v>0.22539999999999999</v>
      </c>
      <c r="C49" s="70">
        <v>0.22589999999999999</v>
      </c>
      <c r="D49" s="70">
        <v>0.28060000000000002</v>
      </c>
      <c r="E49" s="70">
        <v>0.22020000000000001</v>
      </c>
    </row>
    <row r="50" spans="1:5" x14ac:dyDescent="0.25">
      <c r="A50" s="72" t="s">
        <v>256</v>
      </c>
      <c r="B50" s="70">
        <v>0.2</v>
      </c>
      <c r="C50" s="70">
        <v>0.2</v>
      </c>
      <c r="D50" s="70">
        <v>0.2</v>
      </c>
      <c r="E50" s="70">
        <v>0.2</v>
      </c>
    </row>
    <row r="51" spans="1:5" x14ac:dyDescent="0.25">
      <c r="A51" s="64" t="s">
        <v>260</v>
      </c>
      <c r="B51" s="65" t="s">
        <v>45</v>
      </c>
      <c r="C51" s="65" t="s">
        <v>45</v>
      </c>
      <c r="D51" s="65" t="s">
        <v>45</v>
      </c>
      <c r="E51" s="65" t="s">
        <v>45</v>
      </c>
    </row>
    <row r="52" spans="1:5" x14ac:dyDescent="0.25">
      <c r="A52" s="72" t="s">
        <v>42</v>
      </c>
      <c r="B52" s="70" t="s">
        <v>258</v>
      </c>
      <c r="C52" s="70" t="s">
        <v>258</v>
      </c>
      <c r="D52" s="70" t="s">
        <v>258</v>
      </c>
      <c r="E52" s="70" t="s">
        <v>258</v>
      </c>
    </row>
    <row r="53" spans="1:5" x14ac:dyDescent="0.25">
      <c r="A53" s="72"/>
      <c r="B53" s="70"/>
      <c r="C53" s="70"/>
      <c r="D53" s="70"/>
      <c r="E53" s="70"/>
    </row>
    <row r="54" spans="1:5" x14ac:dyDescent="0.25">
      <c r="A54" s="72" t="s">
        <v>282</v>
      </c>
      <c r="B54" s="70"/>
      <c r="C54" s="70"/>
      <c r="D54" s="70"/>
      <c r="E54" s="70"/>
    </row>
    <row r="55" spans="1:5" x14ac:dyDescent="0.25">
      <c r="A55" s="72" t="s">
        <v>283</v>
      </c>
      <c r="B55" s="70">
        <v>0</v>
      </c>
      <c r="C55" s="70">
        <v>0</v>
      </c>
      <c r="D55" s="70">
        <v>0</v>
      </c>
      <c r="E55" s="70">
        <v>0</v>
      </c>
    </row>
    <row r="56" spans="1:5" x14ac:dyDescent="0.25">
      <c r="A56" s="72" t="s">
        <v>284</v>
      </c>
      <c r="B56" s="70">
        <v>17.670000000000002</v>
      </c>
      <c r="C56" s="70">
        <v>32.799999999999997</v>
      </c>
      <c r="D56" s="70">
        <v>7.6</v>
      </c>
      <c r="E56" s="70">
        <v>12</v>
      </c>
    </row>
    <row r="57" spans="1:5" x14ac:dyDescent="0.25">
      <c r="A57" s="72" t="s">
        <v>285</v>
      </c>
      <c r="B57" s="70">
        <v>-17.670000000000002</v>
      </c>
      <c r="C57" s="70">
        <v>-32.799999999999997</v>
      </c>
      <c r="D57" s="70">
        <v>-7.6</v>
      </c>
      <c r="E57" s="70">
        <v>-12</v>
      </c>
    </row>
    <row r="58" spans="1:5" x14ac:dyDescent="0.25">
      <c r="A58" s="72" t="s">
        <v>286</v>
      </c>
      <c r="B58" s="70" t="s">
        <v>294</v>
      </c>
      <c r="C58" s="70" t="s">
        <v>295</v>
      </c>
      <c r="D58" s="70" t="s">
        <v>296</v>
      </c>
      <c r="E58" s="70" t="s">
        <v>297</v>
      </c>
    </row>
    <row r="59" spans="1:5" x14ac:dyDescent="0.25">
      <c r="A59" s="72" t="s">
        <v>263</v>
      </c>
      <c r="B59" s="70" t="s">
        <v>298</v>
      </c>
      <c r="C59" s="70" t="s">
        <v>299</v>
      </c>
      <c r="D59" s="70" t="s">
        <v>300</v>
      </c>
      <c r="E59" s="70" t="s">
        <v>301</v>
      </c>
    </row>
    <row r="60" spans="1:5" x14ac:dyDescent="0.25">
      <c r="A60" s="72" t="s">
        <v>287</v>
      </c>
      <c r="B60" s="70">
        <v>8.9999999999999998E-4</v>
      </c>
      <c r="C60" s="70">
        <v>4.3E-3</v>
      </c>
      <c r="D60" s="70">
        <v>9.0999999999999998E-2</v>
      </c>
      <c r="E60" s="70">
        <v>1.0800000000000001E-2</v>
      </c>
    </row>
    <row r="61" spans="1:5" x14ac:dyDescent="0.25">
      <c r="A61" s="72" t="s">
        <v>288</v>
      </c>
      <c r="B61" s="70" t="s">
        <v>45</v>
      </c>
      <c r="C61" s="70" t="s">
        <v>45</v>
      </c>
      <c r="D61" s="70" t="s">
        <v>259</v>
      </c>
      <c r="E61" s="70" t="s">
        <v>45</v>
      </c>
    </row>
    <row r="62" spans="1:5" x14ac:dyDescent="0.25">
      <c r="A62" s="72"/>
      <c r="B62" s="70"/>
      <c r="C62" s="70"/>
      <c r="D62" s="70"/>
      <c r="E62" s="70"/>
    </row>
    <row r="63" spans="1:5" x14ac:dyDescent="0.25">
      <c r="A63" s="72" t="s">
        <v>276</v>
      </c>
      <c r="B63" s="70">
        <v>106</v>
      </c>
      <c r="C63" s="70">
        <v>164</v>
      </c>
      <c r="D63" s="70">
        <v>38</v>
      </c>
      <c r="E63" s="70">
        <v>72</v>
      </c>
    </row>
    <row r="66" spans="2:5" x14ac:dyDescent="0.25">
      <c r="B66" s="72" t="s">
        <v>250</v>
      </c>
      <c r="C66" s="75" t="s">
        <v>289</v>
      </c>
      <c r="D66" s="74" t="s">
        <v>289</v>
      </c>
      <c r="E66" s="73" t="s">
        <v>289</v>
      </c>
    </row>
    <row r="67" spans="2:5" x14ac:dyDescent="0.25">
      <c r="B67" s="72"/>
      <c r="C67" s="75"/>
      <c r="D67" s="74"/>
      <c r="E67" s="73"/>
    </row>
    <row r="68" spans="2:5" x14ac:dyDescent="0.25">
      <c r="B68" s="72" t="s">
        <v>252</v>
      </c>
      <c r="C68" s="75" t="s">
        <v>278</v>
      </c>
      <c r="D68" s="74" t="s">
        <v>280</v>
      </c>
      <c r="E68" s="73" t="s">
        <v>280</v>
      </c>
    </row>
    <row r="69" spans="2:5" x14ac:dyDescent="0.25">
      <c r="B69" s="72" t="s">
        <v>290</v>
      </c>
      <c r="C69" s="75" t="s">
        <v>291</v>
      </c>
      <c r="D69" s="74" t="s">
        <v>291</v>
      </c>
      <c r="E69" s="73" t="s">
        <v>291</v>
      </c>
    </row>
    <row r="70" spans="2:5" x14ac:dyDescent="0.25">
      <c r="B70" s="72" t="s">
        <v>37</v>
      </c>
      <c r="C70" s="75" t="s">
        <v>277</v>
      </c>
      <c r="D70" s="74" t="s">
        <v>279</v>
      </c>
      <c r="E70" s="73" t="s">
        <v>278</v>
      </c>
    </row>
    <row r="71" spans="2:5" x14ac:dyDescent="0.25">
      <c r="B71" s="72"/>
      <c r="C71" s="75"/>
      <c r="D71" s="74"/>
      <c r="E71" s="73"/>
    </row>
    <row r="72" spans="2:5" x14ac:dyDescent="0.25">
      <c r="B72" s="72" t="s">
        <v>254</v>
      </c>
      <c r="C72" s="75"/>
      <c r="D72" s="74"/>
      <c r="E72" s="73"/>
    </row>
    <row r="73" spans="2:5" x14ac:dyDescent="0.25">
      <c r="B73" s="72" t="s">
        <v>256</v>
      </c>
      <c r="C73" s="75">
        <v>2.7900000000000001E-2</v>
      </c>
      <c r="D73" s="74">
        <v>0.36020000000000002</v>
      </c>
      <c r="E73" s="73">
        <v>7.6E-3</v>
      </c>
    </row>
    <row r="74" spans="2:5" x14ac:dyDescent="0.25">
      <c r="B74" s="64" t="s">
        <v>42</v>
      </c>
      <c r="C74" s="67" t="s">
        <v>58</v>
      </c>
      <c r="D74" s="66" t="s">
        <v>258</v>
      </c>
      <c r="E74" s="73" t="s">
        <v>43</v>
      </c>
    </row>
    <row r="75" spans="2:5" x14ac:dyDescent="0.25">
      <c r="B75" s="64" t="s">
        <v>292</v>
      </c>
      <c r="C75" s="67" t="s">
        <v>45</v>
      </c>
      <c r="D75" s="66" t="s">
        <v>259</v>
      </c>
      <c r="E75" s="73" t="s">
        <v>45</v>
      </c>
    </row>
    <row r="76" spans="2:5" x14ac:dyDescent="0.25">
      <c r="B76" s="72" t="s">
        <v>261</v>
      </c>
      <c r="C76" s="75" t="s">
        <v>262</v>
      </c>
      <c r="D76" s="74" t="s">
        <v>262</v>
      </c>
      <c r="E76" s="73" t="s">
        <v>262</v>
      </c>
    </row>
    <row r="77" spans="2:5" x14ac:dyDescent="0.25">
      <c r="B77" s="72" t="s">
        <v>263</v>
      </c>
      <c r="C77" s="75" t="s">
        <v>302</v>
      </c>
      <c r="D77" s="74" t="s">
        <v>309</v>
      </c>
      <c r="E77" s="73" t="s">
        <v>315</v>
      </c>
    </row>
    <row r="78" spans="2:5" x14ac:dyDescent="0.25">
      <c r="B78" s="72"/>
      <c r="C78" s="75"/>
      <c r="D78" s="74"/>
      <c r="E78" s="73"/>
    </row>
    <row r="79" spans="2:5" x14ac:dyDescent="0.25">
      <c r="B79" s="72" t="s">
        <v>265</v>
      </c>
      <c r="C79" s="75"/>
      <c r="D79" s="74"/>
      <c r="E79" s="73"/>
    </row>
    <row r="80" spans="2:5" x14ac:dyDescent="0.25">
      <c r="B80" s="72" t="s">
        <v>268</v>
      </c>
      <c r="C80" s="75" t="s">
        <v>303</v>
      </c>
      <c r="D80" s="74" t="s">
        <v>310</v>
      </c>
      <c r="E80" s="73" t="s">
        <v>304</v>
      </c>
    </row>
    <row r="81" spans="2:5" x14ac:dyDescent="0.25">
      <c r="B81" s="72" t="s">
        <v>269</v>
      </c>
      <c r="C81" s="75" t="s">
        <v>304</v>
      </c>
      <c r="D81" s="74" t="s">
        <v>311</v>
      </c>
      <c r="E81" s="73" t="s">
        <v>311</v>
      </c>
    </row>
    <row r="82" spans="2:5" x14ac:dyDescent="0.25">
      <c r="B82" s="72" t="s">
        <v>270</v>
      </c>
      <c r="C82" s="75" t="s">
        <v>305</v>
      </c>
      <c r="D82" s="74" t="s">
        <v>312</v>
      </c>
      <c r="E82" s="73" t="s">
        <v>316</v>
      </c>
    </row>
    <row r="83" spans="2:5" x14ac:dyDescent="0.25">
      <c r="B83" s="72" t="s">
        <v>271</v>
      </c>
      <c r="C83" s="75" t="s">
        <v>306</v>
      </c>
      <c r="D83" s="74" t="s">
        <v>313</v>
      </c>
      <c r="E83" s="73" t="s">
        <v>317</v>
      </c>
    </row>
    <row r="84" spans="2:5" x14ac:dyDescent="0.25">
      <c r="B84" s="72" t="s">
        <v>307</v>
      </c>
      <c r="C84" s="75">
        <v>0.43230000000000002</v>
      </c>
      <c r="D84" s="74">
        <v>9.3619999999999995E-2</v>
      </c>
      <c r="E84" s="73">
        <v>0.56489999999999996</v>
      </c>
    </row>
    <row r="85" spans="2:5" x14ac:dyDescent="0.25">
      <c r="B85" s="72"/>
      <c r="C85" s="75"/>
      <c r="D85" s="74"/>
      <c r="E85" s="73"/>
    </row>
    <row r="86" spans="2:5" x14ac:dyDescent="0.25">
      <c r="B86" s="72" t="s">
        <v>274</v>
      </c>
      <c r="C86" s="75"/>
      <c r="D86" s="74"/>
      <c r="E86" s="73"/>
    </row>
    <row r="87" spans="2:5" x14ac:dyDescent="0.25">
      <c r="B87" s="72" t="s">
        <v>275</v>
      </c>
      <c r="C87" s="75" t="s">
        <v>308</v>
      </c>
      <c r="D87" s="74" t="s">
        <v>314</v>
      </c>
      <c r="E87" s="73" t="s">
        <v>318</v>
      </c>
    </row>
    <row r="88" spans="2:5" x14ac:dyDescent="0.25">
      <c r="B88" s="72" t="s">
        <v>256</v>
      </c>
      <c r="C88" s="75">
        <v>0.14610000000000001</v>
      </c>
      <c r="D88" s="74">
        <v>0.92110000000000003</v>
      </c>
      <c r="E88" s="73">
        <v>0.27860000000000001</v>
      </c>
    </row>
    <row r="89" spans="2:5" x14ac:dyDescent="0.25">
      <c r="B89" s="72" t="s">
        <v>42</v>
      </c>
      <c r="C89" s="75" t="s">
        <v>258</v>
      </c>
      <c r="D89" s="74" t="s">
        <v>258</v>
      </c>
      <c r="E89" s="73" t="s">
        <v>258</v>
      </c>
    </row>
    <row r="90" spans="2:5" x14ac:dyDescent="0.25">
      <c r="B90" s="72" t="s">
        <v>292</v>
      </c>
      <c r="C90" s="75" t="s">
        <v>259</v>
      </c>
      <c r="D90" s="74" t="s">
        <v>259</v>
      </c>
      <c r="E90" s="73" t="s">
        <v>259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rism6.Document" shapeId="1025" r:id="rId4">
          <objectPr defaultSize="0" r:id="rId5">
            <anchor moveWithCells="1">
              <from>
                <xdr:col>6</xdr:col>
                <xdr:colOff>0</xdr:colOff>
                <xdr:row>20</xdr:row>
                <xdr:rowOff>0</xdr:rowOff>
              </from>
              <to>
                <xdr:col>15</xdr:col>
                <xdr:colOff>495300</xdr:colOff>
                <xdr:row>41</xdr:row>
                <xdr:rowOff>142875</xdr:rowOff>
              </to>
            </anchor>
          </objectPr>
        </oleObject>
      </mc:Choice>
      <mc:Fallback>
        <oleObject progId="Prism6.Document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2"/>
  <sheetViews>
    <sheetView zoomScale="80" zoomScaleNormal="80" workbookViewId="0">
      <selection activeCell="E21" sqref="E21"/>
    </sheetView>
  </sheetViews>
  <sheetFormatPr baseColWidth="10" defaultRowHeight="15" x14ac:dyDescent="0.25"/>
  <cols>
    <col min="2" max="2" width="22" customWidth="1"/>
    <col min="8" max="8" width="18.140625" customWidth="1"/>
    <col min="10" max="10" width="15" customWidth="1"/>
  </cols>
  <sheetData>
    <row r="2" spans="2:10" x14ac:dyDescent="0.25">
      <c r="B2" t="s">
        <v>35</v>
      </c>
    </row>
    <row r="3" spans="2:10" x14ac:dyDescent="0.25">
      <c r="B3" s="4" t="s">
        <v>36</v>
      </c>
      <c r="C3" s="5" t="s">
        <v>37</v>
      </c>
      <c r="D3" s="5"/>
      <c r="E3" s="5"/>
      <c r="F3" s="5"/>
    </row>
    <row r="4" spans="2:10" x14ac:dyDescent="0.25">
      <c r="B4" s="4"/>
      <c r="C4" s="5"/>
      <c r="D4" s="5"/>
      <c r="E4" s="5"/>
      <c r="F4" s="5"/>
    </row>
    <row r="5" spans="2:10" x14ac:dyDescent="0.25">
      <c r="B5" s="4" t="s">
        <v>38</v>
      </c>
      <c r="C5" s="5"/>
      <c r="D5" s="5"/>
      <c r="E5" s="5"/>
      <c r="F5" s="5"/>
    </row>
    <row r="6" spans="2:10" x14ac:dyDescent="0.25">
      <c r="B6" s="4" t="s">
        <v>39</v>
      </c>
      <c r="C6" s="5">
        <v>6.6669999999999998</v>
      </c>
      <c r="D6" s="5"/>
      <c r="E6" s="5"/>
      <c r="F6" s="5"/>
    </row>
    <row r="7" spans="2:10" x14ac:dyDescent="0.25">
      <c r="B7" s="4" t="s">
        <v>40</v>
      </c>
      <c r="C7" s="5">
        <v>1</v>
      </c>
      <c r="D7" s="5"/>
      <c r="E7" s="5"/>
      <c r="F7" s="5"/>
    </row>
    <row r="8" spans="2:10" x14ac:dyDescent="0.25">
      <c r="B8" s="4" t="s">
        <v>41</v>
      </c>
      <c r="C8" s="5">
        <v>9.7999999999999997E-3</v>
      </c>
      <c r="D8" s="5"/>
      <c r="E8" s="5"/>
      <c r="F8" s="5"/>
    </row>
    <row r="9" spans="2:10" x14ac:dyDescent="0.25">
      <c r="B9" s="4" t="s">
        <v>42</v>
      </c>
      <c r="C9" s="5" t="s">
        <v>43</v>
      </c>
      <c r="D9" s="5"/>
      <c r="E9" s="5"/>
      <c r="F9" s="5"/>
    </row>
    <row r="10" spans="2:10" x14ac:dyDescent="0.25">
      <c r="B10" s="4" t="s">
        <v>44</v>
      </c>
      <c r="C10" s="5" t="s">
        <v>45</v>
      </c>
      <c r="D10" s="5"/>
      <c r="E10" s="5"/>
      <c r="F10" s="5"/>
    </row>
    <row r="11" spans="2:10" x14ac:dyDescent="0.25">
      <c r="B11" s="4"/>
      <c r="C11" s="5"/>
      <c r="D11" s="5"/>
      <c r="E11" s="5"/>
      <c r="F11" s="5"/>
    </row>
    <row r="12" spans="2:10" x14ac:dyDescent="0.25">
      <c r="B12" s="4" t="s">
        <v>46</v>
      </c>
      <c r="C12" s="5" t="s">
        <v>47</v>
      </c>
      <c r="D12" s="5" t="s">
        <v>48</v>
      </c>
      <c r="E12" s="5" t="s">
        <v>49</v>
      </c>
      <c r="F12" s="5" t="s">
        <v>50</v>
      </c>
      <c r="I12" s="5" t="s">
        <v>226</v>
      </c>
      <c r="J12" s="5" t="s">
        <v>227</v>
      </c>
    </row>
    <row r="13" spans="2:10" x14ac:dyDescent="0.25">
      <c r="B13" s="4" t="s">
        <v>51</v>
      </c>
      <c r="C13" s="5">
        <v>6</v>
      </c>
      <c r="D13" s="5">
        <v>11</v>
      </c>
      <c r="E13" s="5">
        <v>37.5</v>
      </c>
      <c r="F13" s="5">
        <v>68.75</v>
      </c>
      <c r="H13" t="s">
        <v>224</v>
      </c>
      <c r="I13" s="5">
        <v>68.75</v>
      </c>
      <c r="J13" s="5">
        <v>37.5</v>
      </c>
    </row>
    <row r="14" spans="2:10" x14ac:dyDescent="0.25">
      <c r="B14" s="4" t="s">
        <v>52</v>
      </c>
      <c r="C14" s="5">
        <v>10</v>
      </c>
      <c r="D14" s="5">
        <v>5</v>
      </c>
      <c r="E14" s="5">
        <v>62.5</v>
      </c>
      <c r="F14" s="5">
        <v>31.25</v>
      </c>
      <c r="H14" t="s">
        <v>225</v>
      </c>
      <c r="I14" s="5">
        <v>31.25</v>
      </c>
      <c r="J14" s="5">
        <v>62.5</v>
      </c>
    </row>
    <row r="15" spans="2:10" x14ac:dyDescent="0.25">
      <c r="B15" s="4" t="s">
        <v>53</v>
      </c>
      <c r="C15" s="5">
        <v>16</v>
      </c>
      <c r="D15" s="5">
        <v>16</v>
      </c>
      <c r="E15" s="5">
        <v>100</v>
      </c>
      <c r="F15" s="5">
        <v>100</v>
      </c>
    </row>
    <row r="20" spans="2:7" x14ac:dyDescent="0.25">
      <c r="B20" t="s">
        <v>54</v>
      </c>
    </row>
    <row r="21" spans="2:7" x14ac:dyDescent="0.25">
      <c r="B21" s="4" t="s">
        <v>36</v>
      </c>
      <c r="C21" s="5" t="s">
        <v>37</v>
      </c>
      <c r="D21" s="5"/>
      <c r="E21" s="5"/>
      <c r="F21" s="5"/>
      <c r="G21" s="5"/>
    </row>
    <row r="22" spans="2:7" x14ac:dyDescent="0.25">
      <c r="B22" s="4"/>
      <c r="C22" s="5"/>
      <c r="D22" s="5"/>
      <c r="E22" s="5"/>
      <c r="F22" s="5"/>
      <c r="G22" s="5"/>
    </row>
    <row r="23" spans="2:7" x14ac:dyDescent="0.25">
      <c r="B23" s="4" t="s">
        <v>55</v>
      </c>
      <c r="C23" s="5"/>
      <c r="D23" s="5"/>
      <c r="E23" s="5"/>
      <c r="F23" s="5"/>
      <c r="G23" s="5"/>
    </row>
    <row r="24" spans="2:7" x14ac:dyDescent="0.25">
      <c r="B24" s="4" t="s">
        <v>56</v>
      </c>
      <c r="C24" s="5">
        <v>1.12E-2</v>
      </c>
      <c r="D24" s="5"/>
      <c r="E24" s="5"/>
      <c r="F24" s="5"/>
      <c r="G24" s="5"/>
    </row>
    <row r="25" spans="2:7" x14ac:dyDescent="0.25">
      <c r="B25" s="4" t="s">
        <v>57</v>
      </c>
      <c r="C25" s="5">
        <v>1.6899999999999998E-2</v>
      </c>
      <c r="D25" s="5"/>
      <c r="E25" s="5"/>
      <c r="F25" s="5"/>
      <c r="G25" s="5"/>
    </row>
    <row r="26" spans="2:7" x14ac:dyDescent="0.25">
      <c r="B26" s="4" t="s">
        <v>42</v>
      </c>
      <c r="C26" s="5" t="s">
        <v>58</v>
      </c>
      <c r="D26" s="5"/>
      <c r="E26" s="5"/>
      <c r="F26" s="5"/>
      <c r="G26" s="5"/>
    </row>
    <row r="27" spans="2:7" x14ac:dyDescent="0.25">
      <c r="B27" s="4" t="s">
        <v>44</v>
      </c>
      <c r="C27" s="5" t="s">
        <v>45</v>
      </c>
      <c r="D27" s="5"/>
      <c r="E27" s="5"/>
      <c r="F27" s="5"/>
      <c r="G27" s="5"/>
    </row>
    <row r="28" spans="2:7" x14ac:dyDescent="0.25">
      <c r="B28" s="4"/>
      <c r="C28" s="5"/>
      <c r="D28" s="5"/>
      <c r="E28" s="5"/>
      <c r="F28" s="5"/>
      <c r="G28" s="5"/>
    </row>
    <row r="29" spans="2:7" x14ac:dyDescent="0.25">
      <c r="B29" s="4" t="s">
        <v>46</v>
      </c>
      <c r="C29" s="5" t="s">
        <v>47</v>
      </c>
      <c r="D29" s="5" t="s">
        <v>48</v>
      </c>
      <c r="E29" s="5" t="s">
        <v>49</v>
      </c>
      <c r="F29" s="5" t="s">
        <v>50</v>
      </c>
      <c r="G29" s="5" t="s">
        <v>59</v>
      </c>
    </row>
    <row r="30" spans="2:7" x14ac:dyDescent="0.25">
      <c r="B30" s="4" t="s">
        <v>51</v>
      </c>
      <c r="C30" s="5">
        <v>6</v>
      </c>
      <c r="D30" s="5">
        <v>11</v>
      </c>
      <c r="E30" s="5">
        <v>37.5</v>
      </c>
      <c r="F30" s="5">
        <v>68.75</v>
      </c>
      <c r="G30" s="5" t="s">
        <v>60</v>
      </c>
    </row>
    <row r="31" spans="2:7" x14ac:dyDescent="0.25">
      <c r="B31" s="4" t="s">
        <v>52</v>
      </c>
      <c r="C31" s="5">
        <v>10</v>
      </c>
      <c r="D31" s="5">
        <v>5</v>
      </c>
      <c r="E31" s="5">
        <v>62.5</v>
      </c>
      <c r="F31" s="5">
        <v>31.25</v>
      </c>
      <c r="G31" s="5" t="s">
        <v>61</v>
      </c>
    </row>
    <row r="32" spans="2:7" x14ac:dyDescent="0.25">
      <c r="B32" s="4" t="s">
        <v>53</v>
      </c>
      <c r="C32" s="5">
        <v>16</v>
      </c>
      <c r="D32" s="5">
        <v>16</v>
      </c>
      <c r="E32" s="5">
        <v>100</v>
      </c>
      <c r="F32" s="5">
        <v>100</v>
      </c>
      <c r="G32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"/>
  <sheetViews>
    <sheetView workbookViewId="0">
      <selection sqref="A1:XFD1048576"/>
    </sheetView>
  </sheetViews>
  <sheetFormatPr baseColWidth="10" defaultRowHeight="15" x14ac:dyDescent="0.25"/>
  <cols>
    <col min="1" max="1" width="44.5703125" customWidth="1"/>
    <col min="6" max="6" width="41.140625" customWidth="1"/>
    <col min="11" max="11" width="23.7109375" customWidth="1"/>
  </cols>
  <sheetData>
    <row r="1" spans="1:6" x14ac:dyDescent="0.25">
      <c r="A1" t="s">
        <v>132</v>
      </c>
      <c r="F1" t="s">
        <v>133</v>
      </c>
    </row>
    <row r="2" spans="1:6" ht="15.75" x14ac:dyDescent="0.25">
      <c r="A2" s="14" t="s">
        <v>134</v>
      </c>
      <c r="B2" s="15" t="s">
        <v>20</v>
      </c>
      <c r="C2" s="16" t="s">
        <v>135</v>
      </c>
      <c r="D2" s="15">
        <v>1</v>
      </c>
      <c r="E2" s="15" t="s">
        <v>136</v>
      </c>
      <c r="F2" s="15" t="s">
        <v>137</v>
      </c>
    </row>
    <row r="3" spans="1:6" ht="15.75" x14ac:dyDescent="0.25">
      <c r="A3" s="14" t="s">
        <v>134</v>
      </c>
      <c r="B3" s="15" t="s">
        <v>21</v>
      </c>
      <c r="C3" s="16" t="s">
        <v>135</v>
      </c>
      <c r="D3" s="15">
        <v>0</v>
      </c>
      <c r="E3" s="15">
        <v>0</v>
      </c>
      <c r="F3" s="15">
        <v>0</v>
      </c>
    </row>
    <row r="4" spans="1:6" ht="15.75" x14ac:dyDescent="0.25">
      <c r="A4" s="17" t="s">
        <v>138</v>
      </c>
      <c r="B4" s="18" t="s">
        <v>27</v>
      </c>
      <c r="C4" s="19" t="s">
        <v>135</v>
      </c>
      <c r="D4" s="15">
        <v>3</v>
      </c>
      <c r="E4" s="15" t="s">
        <v>139</v>
      </c>
      <c r="F4" s="18" t="s">
        <v>140</v>
      </c>
    </row>
    <row r="5" spans="1:6" ht="15.75" x14ac:dyDescent="0.25">
      <c r="A5" s="14" t="s">
        <v>138</v>
      </c>
      <c r="B5" s="15" t="s">
        <v>28</v>
      </c>
      <c r="C5" s="16" t="s">
        <v>135</v>
      </c>
      <c r="D5" s="15">
        <v>2</v>
      </c>
      <c r="E5" s="15" t="s">
        <v>141</v>
      </c>
      <c r="F5" s="15" t="s">
        <v>142</v>
      </c>
    </row>
    <row r="6" spans="1:6" ht="15.75" x14ac:dyDescent="0.25">
      <c r="A6" s="20" t="s">
        <v>138</v>
      </c>
      <c r="B6" s="21" t="s">
        <v>29</v>
      </c>
      <c r="C6" s="22" t="s">
        <v>135</v>
      </c>
      <c r="D6" s="21">
        <v>0</v>
      </c>
      <c r="E6" s="21" t="s">
        <v>34</v>
      </c>
      <c r="F6" s="21" t="s">
        <v>34</v>
      </c>
    </row>
    <row r="7" spans="1:6" ht="15.75" x14ac:dyDescent="0.25">
      <c r="A7" s="14" t="s">
        <v>143</v>
      </c>
      <c r="B7" s="15" t="s">
        <v>22</v>
      </c>
      <c r="C7" s="16" t="s">
        <v>135</v>
      </c>
      <c r="D7" s="15">
        <v>1</v>
      </c>
      <c r="E7" s="15" t="s">
        <v>136</v>
      </c>
      <c r="F7" s="15" t="s">
        <v>140</v>
      </c>
    </row>
    <row r="8" spans="1:6" ht="15.75" x14ac:dyDescent="0.25">
      <c r="A8" s="14" t="s">
        <v>143</v>
      </c>
      <c r="B8" s="15" t="s">
        <v>23</v>
      </c>
      <c r="C8" s="16" t="s">
        <v>135</v>
      </c>
      <c r="D8" s="15">
        <v>0</v>
      </c>
      <c r="E8" s="15" t="s">
        <v>34</v>
      </c>
      <c r="F8" s="15" t="s">
        <v>34</v>
      </c>
    </row>
    <row r="9" spans="1:6" ht="15.75" x14ac:dyDescent="0.25">
      <c r="A9" s="23" t="s">
        <v>143</v>
      </c>
      <c r="B9" s="24" t="s">
        <v>24</v>
      </c>
      <c r="C9" s="25" t="s">
        <v>135</v>
      </c>
      <c r="D9" s="24">
        <v>1</v>
      </c>
      <c r="E9" s="24" t="s">
        <v>144</v>
      </c>
      <c r="F9" s="24" t="s">
        <v>140</v>
      </c>
    </row>
    <row r="10" spans="1:6" ht="15.75" x14ac:dyDescent="0.25">
      <c r="A10" s="14" t="s">
        <v>143</v>
      </c>
      <c r="B10" s="15" t="s">
        <v>30</v>
      </c>
      <c r="C10" s="16" t="s">
        <v>135</v>
      </c>
      <c r="D10" s="15">
        <v>1</v>
      </c>
      <c r="E10" s="15" t="s">
        <v>145</v>
      </c>
      <c r="F10" s="15" t="s">
        <v>146</v>
      </c>
    </row>
    <row r="11" spans="1:6" ht="15.75" x14ac:dyDescent="0.25">
      <c r="A11" s="14" t="s">
        <v>143</v>
      </c>
      <c r="B11" s="15" t="s">
        <v>31</v>
      </c>
      <c r="C11" s="16" t="s">
        <v>135</v>
      </c>
      <c r="D11" s="15">
        <v>1</v>
      </c>
      <c r="E11" s="15" t="s">
        <v>136</v>
      </c>
      <c r="F11" s="15" t="s">
        <v>146</v>
      </c>
    </row>
    <row r="12" spans="1:6" ht="15.75" x14ac:dyDescent="0.25">
      <c r="A12" s="26" t="s">
        <v>143</v>
      </c>
      <c r="B12" s="21" t="s">
        <v>32</v>
      </c>
      <c r="C12" s="22" t="s">
        <v>135</v>
      </c>
      <c r="D12" s="21">
        <v>1</v>
      </c>
      <c r="E12" s="21" t="s">
        <v>136</v>
      </c>
      <c r="F12" s="21" t="s">
        <v>146</v>
      </c>
    </row>
    <row r="13" spans="1:6" ht="15.75" x14ac:dyDescent="0.25">
      <c r="A13" s="27" t="s">
        <v>147</v>
      </c>
      <c r="B13" s="15" t="s">
        <v>25</v>
      </c>
      <c r="C13" s="16" t="s">
        <v>135</v>
      </c>
      <c r="D13" s="15">
        <v>1</v>
      </c>
      <c r="E13" s="15" t="s">
        <v>148</v>
      </c>
      <c r="F13" s="15" t="s">
        <v>149</v>
      </c>
    </row>
    <row r="14" spans="1:6" ht="15.75" x14ac:dyDescent="0.25">
      <c r="A14" s="27" t="s">
        <v>147</v>
      </c>
      <c r="B14" s="15" t="s">
        <v>26</v>
      </c>
      <c r="C14" s="16" t="s">
        <v>135</v>
      </c>
      <c r="D14" s="15">
        <v>0</v>
      </c>
      <c r="E14" s="15" t="s">
        <v>34</v>
      </c>
      <c r="F14" s="15" t="s">
        <v>34</v>
      </c>
    </row>
    <row r="15" spans="1:6" ht="15.75" x14ac:dyDescent="0.25">
      <c r="A15" s="27" t="s">
        <v>147</v>
      </c>
      <c r="B15" s="24" t="s">
        <v>150</v>
      </c>
      <c r="C15" s="25" t="s">
        <v>135</v>
      </c>
      <c r="D15" s="24">
        <v>0</v>
      </c>
      <c r="E15" s="24" t="s">
        <v>34</v>
      </c>
      <c r="F15" s="24" t="s">
        <v>34</v>
      </c>
    </row>
    <row r="16" spans="1:6" ht="15.75" x14ac:dyDescent="0.25">
      <c r="A16" s="28" t="s">
        <v>147</v>
      </c>
      <c r="B16" s="15" t="s">
        <v>33</v>
      </c>
      <c r="C16" s="16" t="s">
        <v>135</v>
      </c>
      <c r="D16" s="15">
        <v>0</v>
      </c>
      <c r="E16" s="15" t="s">
        <v>34</v>
      </c>
      <c r="F16" s="15" t="s">
        <v>34</v>
      </c>
    </row>
    <row r="17" spans="1:6" ht="15.75" x14ac:dyDescent="0.25">
      <c r="A17" s="27" t="s">
        <v>147</v>
      </c>
      <c r="B17" s="15" t="s">
        <v>151</v>
      </c>
      <c r="C17" s="16" t="s">
        <v>135</v>
      </c>
      <c r="D17" s="15">
        <v>0</v>
      </c>
      <c r="E17" s="15" t="s">
        <v>34</v>
      </c>
      <c r="F17" s="15" t="s">
        <v>34</v>
      </c>
    </row>
    <row r="18" spans="1:6" ht="15.75" x14ac:dyDescent="0.25">
      <c r="A18" s="29" t="s">
        <v>147</v>
      </c>
      <c r="B18" s="30" t="s">
        <v>152</v>
      </c>
      <c r="C18" s="22" t="s">
        <v>135</v>
      </c>
      <c r="D18" s="30">
        <v>1</v>
      </c>
      <c r="E18" s="30" t="s">
        <v>144</v>
      </c>
      <c r="F18" s="30" t="s">
        <v>137</v>
      </c>
    </row>
    <row r="19" spans="1:6" ht="15.75" x14ac:dyDescent="0.25">
      <c r="A19" s="27" t="s">
        <v>153</v>
      </c>
      <c r="B19" s="15" t="s">
        <v>154</v>
      </c>
      <c r="C19" s="16" t="s">
        <v>135</v>
      </c>
      <c r="D19" s="15">
        <v>0</v>
      </c>
      <c r="E19" s="15" t="s">
        <v>34</v>
      </c>
      <c r="F19" s="15"/>
    </row>
    <row r="20" spans="1:6" ht="15.75" x14ac:dyDescent="0.25">
      <c r="A20" s="27" t="s">
        <v>153</v>
      </c>
      <c r="B20" s="15" t="s">
        <v>155</v>
      </c>
      <c r="C20" s="16" t="s">
        <v>135</v>
      </c>
      <c r="D20" s="15">
        <v>0</v>
      </c>
      <c r="E20" s="15" t="s">
        <v>34</v>
      </c>
      <c r="F20" s="15"/>
    </row>
    <row r="21" spans="1:6" ht="15.75" x14ac:dyDescent="0.25">
      <c r="A21" s="27" t="s">
        <v>153</v>
      </c>
      <c r="B21" s="15" t="s">
        <v>156</v>
      </c>
      <c r="C21" s="16" t="s">
        <v>135</v>
      </c>
      <c r="D21" s="15">
        <v>1</v>
      </c>
      <c r="E21" s="15" t="s">
        <v>136</v>
      </c>
      <c r="F21" s="15" t="s">
        <v>157</v>
      </c>
    </row>
    <row r="22" spans="1:6" ht="15.75" x14ac:dyDescent="0.25">
      <c r="A22" s="27" t="s">
        <v>153</v>
      </c>
      <c r="B22" s="15" t="s">
        <v>158</v>
      </c>
      <c r="C22" s="16" t="s">
        <v>135</v>
      </c>
      <c r="D22" s="15">
        <v>2</v>
      </c>
      <c r="E22" s="15" t="s">
        <v>159</v>
      </c>
      <c r="F22" s="15" t="s">
        <v>160</v>
      </c>
    </row>
    <row r="23" spans="1:6" ht="15.75" x14ac:dyDescent="0.25">
      <c r="A23" s="27" t="s">
        <v>153</v>
      </c>
      <c r="B23" s="15" t="s">
        <v>161</v>
      </c>
      <c r="C23" s="16" t="s">
        <v>135</v>
      </c>
      <c r="D23" s="15">
        <v>0</v>
      </c>
      <c r="E23" s="15" t="s">
        <v>34</v>
      </c>
      <c r="F23" s="15" t="s">
        <v>34</v>
      </c>
    </row>
    <row r="24" spans="1:6" ht="15.75" x14ac:dyDescent="0.25">
      <c r="A24" s="27" t="s">
        <v>153</v>
      </c>
      <c r="B24" s="15" t="s">
        <v>162</v>
      </c>
      <c r="C24" s="16" t="s">
        <v>135</v>
      </c>
      <c r="D24" s="15">
        <v>1</v>
      </c>
      <c r="E24" s="15" t="s">
        <v>163</v>
      </c>
      <c r="F24" s="15" t="s">
        <v>140</v>
      </c>
    </row>
    <row r="25" spans="1:6" ht="15.75" x14ac:dyDescent="0.25">
      <c r="A25" s="29" t="s">
        <v>153</v>
      </c>
      <c r="B25" s="30" t="s">
        <v>164</v>
      </c>
      <c r="C25" s="22" t="s">
        <v>135</v>
      </c>
      <c r="D25" s="30">
        <v>1</v>
      </c>
      <c r="E25" s="30" t="s">
        <v>136</v>
      </c>
      <c r="F25" s="30" t="s">
        <v>165</v>
      </c>
    </row>
    <row r="26" spans="1:6" ht="15.75" x14ac:dyDescent="0.25">
      <c r="A26" s="27" t="s">
        <v>166</v>
      </c>
      <c r="B26" s="15" t="s">
        <v>167</v>
      </c>
      <c r="C26" s="16" t="s">
        <v>135</v>
      </c>
      <c r="D26" s="15">
        <v>0</v>
      </c>
      <c r="E26" s="15" t="s">
        <v>34</v>
      </c>
      <c r="F26" s="15" t="s">
        <v>34</v>
      </c>
    </row>
    <row r="27" spans="1:6" ht="15.75" x14ac:dyDescent="0.25">
      <c r="A27" s="27" t="s">
        <v>166</v>
      </c>
      <c r="B27" s="15" t="s">
        <v>168</v>
      </c>
      <c r="C27" s="16" t="s">
        <v>135</v>
      </c>
      <c r="D27" s="15">
        <v>0</v>
      </c>
      <c r="E27" s="15" t="s">
        <v>34</v>
      </c>
      <c r="F27" s="15" t="s">
        <v>34</v>
      </c>
    </row>
    <row r="28" spans="1:6" ht="15.75" x14ac:dyDescent="0.25">
      <c r="A28" s="27" t="s">
        <v>166</v>
      </c>
      <c r="B28" s="15" t="s">
        <v>169</v>
      </c>
      <c r="C28" s="16" t="s">
        <v>135</v>
      </c>
      <c r="D28" s="15">
        <v>0</v>
      </c>
      <c r="E28" s="15" t="s">
        <v>34</v>
      </c>
      <c r="F28" s="15" t="s">
        <v>34</v>
      </c>
    </row>
    <row r="29" spans="1:6" ht="15.75" x14ac:dyDescent="0.25">
      <c r="A29" s="27" t="s">
        <v>166</v>
      </c>
      <c r="B29" s="15" t="s">
        <v>170</v>
      </c>
      <c r="C29" s="16" t="s">
        <v>135</v>
      </c>
      <c r="D29" s="15">
        <v>0</v>
      </c>
      <c r="E29" s="15" t="s">
        <v>34</v>
      </c>
      <c r="F29" s="15" t="s">
        <v>34</v>
      </c>
    </row>
    <row r="30" spans="1:6" ht="15.75" x14ac:dyDescent="0.25">
      <c r="A30" s="27" t="s">
        <v>166</v>
      </c>
      <c r="B30" s="15" t="s">
        <v>171</v>
      </c>
      <c r="C30" s="16" t="s">
        <v>135</v>
      </c>
      <c r="D30" s="15">
        <v>2</v>
      </c>
      <c r="E30" s="15" t="s">
        <v>172</v>
      </c>
      <c r="F30" s="15" t="s">
        <v>140</v>
      </c>
    </row>
    <row r="31" spans="1:6" ht="15.75" x14ac:dyDescent="0.25">
      <c r="A31" s="27" t="s">
        <v>166</v>
      </c>
      <c r="B31" s="15" t="s">
        <v>173</v>
      </c>
      <c r="C31" s="16" t="s">
        <v>135</v>
      </c>
      <c r="D31" s="15">
        <v>2</v>
      </c>
      <c r="E31" s="15" t="s">
        <v>172</v>
      </c>
      <c r="F31" s="15" t="s">
        <v>174</v>
      </c>
    </row>
    <row r="32" spans="1:6" ht="15.75" x14ac:dyDescent="0.25">
      <c r="A32" s="27" t="s">
        <v>166</v>
      </c>
      <c r="B32" s="15" t="s">
        <v>175</v>
      </c>
      <c r="C32" s="16" t="s">
        <v>135</v>
      </c>
      <c r="D32" s="15">
        <v>1</v>
      </c>
      <c r="E32" s="15" t="s">
        <v>176</v>
      </c>
      <c r="F32" s="15" t="s">
        <v>140</v>
      </c>
    </row>
    <row r="33" spans="1:12" ht="15.75" x14ac:dyDescent="0.25">
      <c r="A33" s="27" t="s">
        <v>166</v>
      </c>
      <c r="B33" s="15" t="s">
        <v>177</v>
      </c>
      <c r="C33" s="16" t="s">
        <v>135</v>
      </c>
      <c r="D33" s="15">
        <v>0</v>
      </c>
      <c r="E33" s="15" t="s">
        <v>34</v>
      </c>
      <c r="F33" s="15"/>
    </row>
    <row r="34" spans="1:12" ht="15.75" x14ac:dyDescent="0.25">
      <c r="A34" s="27" t="s">
        <v>178</v>
      </c>
    </row>
    <row r="35" spans="1:12" ht="15.75" x14ac:dyDescent="0.25">
      <c r="A35" s="31" t="s">
        <v>19</v>
      </c>
      <c r="B35" s="31" t="s">
        <v>179</v>
      </c>
      <c r="C35" s="31" t="s">
        <v>180</v>
      </c>
      <c r="D35" s="31" t="s">
        <v>181</v>
      </c>
      <c r="E35" s="31" t="s">
        <v>182</v>
      </c>
      <c r="F35" s="31" t="s">
        <v>183</v>
      </c>
      <c r="G35" s="31" t="s">
        <v>184</v>
      </c>
      <c r="H35" s="32" t="s">
        <v>185</v>
      </c>
      <c r="I35" s="33" t="s">
        <v>186</v>
      </c>
      <c r="J35" s="31" t="s">
        <v>187</v>
      </c>
    </row>
    <row r="36" spans="1:12" x14ac:dyDescent="0.25">
      <c r="A36" s="34" t="s">
        <v>20</v>
      </c>
      <c r="B36" s="34">
        <v>1</v>
      </c>
      <c r="C36" s="34">
        <v>1</v>
      </c>
      <c r="D36" s="34" t="s">
        <v>188</v>
      </c>
      <c r="E36" s="34" t="s">
        <v>160</v>
      </c>
      <c r="F36" s="34">
        <v>3</v>
      </c>
      <c r="G36" s="35">
        <f>H36+I36</f>
        <v>17700</v>
      </c>
      <c r="H36" s="36">
        <v>17700</v>
      </c>
      <c r="I36" s="35">
        <v>0</v>
      </c>
      <c r="J36" s="35">
        <f>H36/F36</f>
        <v>5900</v>
      </c>
      <c r="K36" s="7" t="s">
        <v>81</v>
      </c>
      <c r="L36" s="7">
        <f>L37*100/L38</f>
        <v>71.428571428571431</v>
      </c>
    </row>
    <row r="37" spans="1:12" x14ac:dyDescent="0.25">
      <c r="A37" s="34" t="s">
        <v>21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5">
        <f t="shared" ref="G37:G73" si="0">H37+I37</f>
        <v>0</v>
      </c>
      <c r="H37" s="36">
        <v>0</v>
      </c>
      <c r="I37" s="35">
        <v>0</v>
      </c>
      <c r="J37" s="35">
        <v>0</v>
      </c>
      <c r="K37" t="s">
        <v>83</v>
      </c>
      <c r="L37" s="8">
        <v>5</v>
      </c>
    </row>
    <row r="38" spans="1:12" x14ac:dyDescent="0.25">
      <c r="A38" s="34" t="s">
        <v>22</v>
      </c>
      <c r="B38" s="34">
        <v>1</v>
      </c>
      <c r="C38" s="34">
        <v>1</v>
      </c>
      <c r="D38" s="34" t="s">
        <v>188</v>
      </c>
      <c r="E38" s="34" t="s">
        <v>140</v>
      </c>
      <c r="F38" s="34">
        <v>4</v>
      </c>
      <c r="G38" s="35">
        <f t="shared" si="0"/>
        <v>0</v>
      </c>
      <c r="H38" s="35">
        <v>0</v>
      </c>
      <c r="I38" s="36">
        <v>0</v>
      </c>
      <c r="J38" s="35">
        <f t="shared" ref="J38:J72" si="1">H38/F38</f>
        <v>0</v>
      </c>
      <c r="K38" t="s">
        <v>85</v>
      </c>
      <c r="L38">
        <v>7</v>
      </c>
    </row>
    <row r="39" spans="1:12" x14ac:dyDescent="0.25">
      <c r="A39" s="34" t="s">
        <v>23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5">
        <f t="shared" si="0"/>
        <v>0</v>
      </c>
      <c r="H39" s="36">
        <v>0</v>
      </c>
      <c r="I39" s="35">
        <v>0</v>
      </c>
      <c r="J39" s="35">
        <v>0</v>
      </c>
    </row>
    <row r="40" spans="1:12" x14ac:dyDescent="0.25">
      <c r="A40" s="34" t="s">
        <v>24</v>
      </c>
      <c r="B40" s="34">
        <v>1</v>
      </c>
      <c r="C40" s="34">
        <v>1</v>
      </c>
      <c r="D40" s="34" t="s">
        <v>189</v>
      </c>
      <c r="E40" s="34" t="s">
        <v>140</v>
      </c>
      <c r="F40" s="34">
        <v>5</v>
      </c>
      <c r="G40" s="35">
        <f t="shared" si="0"/>
        <v>34394</v>
      </c>
      <c r="H40" s="36">
        <v>28200</v>
      </c>
      <c r="I40" s="35">
        <v>6194</v>
      </c>
      <c r="J40" s="35">
        <f t="shared" si="1"/>
        <v>5640</v>
      </c>
    </row>
    <row r="41" spans="1:12" x14ac:dyDescent="0.25">
      <c r="A41" s="34" t="s">
        <v>25</v>
      </c>
      <c r="B41" s="34">
        <v>1</v>
      </c>
      <c r="C41" s="34">
        <v>1</v>
      </c>
      <c r="D41" s="34" t="s">
        <v>190</v>
      </c>
      <c r="E41" s="34" t="s">
        <v>157</v>
      </c>
      <c r="F41" s="34">
        <v>0</v>
      </c>
      <c r="G41" s="35">
        <f t="shared" si="0"/>
        <v>15900</v>
      </c>
      <c r="H41" s="36">
        <v>0</v>
      </c>
      <c r="I41" s="35">
        <v>15900</v>
      </c>
      <c r="J41" s="35">
        <v>0</v>
      </c>
    </row>
    <row r="42" spans="1:12" x14ac:dyDescent="0.25">
      <c r="A42" s="34" t="s">
        <v>26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5">
        <f t="shared" si="0"/>
        <v>0</v>
      </c>
      <c r="H42" s="36">
        <v>0</v>
      </c>
      <c r="I42" s="35">
        <v>0</v>
      </c>
      <c r="J42" s="35">
        <v>0</v>
      </c>
    </row>
    <row r="43" spans="1:12" x14ac:dyDescent="0.25">
      <c r="A43" s="34" t="s">
        <v>150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5">
        <f t="shared" si="0"/>
        <v>0</v>
      </c>
      <c r="H43" s="36">
        <v>0</v>
      </c>
      <c r="I43" s="35">
        <v>0</v>
      </c>
      <c r="J43" s="35">
        <v>0</v>
      </c>
    </row>
    <row r="44" spans="1:12" x14ac:dyDescent="0.25">
      <c r="A44" s="34" t="s">
        <v>154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5">
        <f t="shared" si="0"/>
        <v>0</v>
      </c>
      <c r="H44" s="36">
        <v>0</v>
      </c>
      <c r="I44" s="35">
        <v>0</v>
      </c>
      <c r="J44" s="35">
        <v>0</v>
      </c>
    </row>
    <row r="45" spans="1:12" x14ac:dyDescent="0.25">
      <c r="A45" s="34" t="s">
        <v>155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5">
        <f t="shared" si="0"/>
        <v>0</v>
      </c>
      <c r="H45" s="36">
        <v>0</v>
      </c>
      <c r="I45" s="35">
        <v>0</v>
      </c>
      <c r="J45" s="35">
        <v>0</v>
      </c>
    </row>
    <row r="46" spans="1:12" x14ac:dyDescent="0.25">
      <c r="A46" s="34" t="s">
        <v>156</v>
      </c>
      <c r="B46" s="34">
        <v>1</v>
      </c>
      <c r="C46" s="34">
        <v>1</v>
      </c>
      <c r="D46" s="34" t="s">
        <v>188</v>
      </c>
      <c r="E46" s="34" t="s">
        <v>157</v>
      </c>
      <c r="F46" s="34">
        <v>0</v>
      </c>
      <c r="G46" s="35">
        <f t="shared" si="0"/>
        <v>6255</v>
      </c>
      <c r="H46" s="36">
        <v>0</v>
      </c>
      <c r="I46" s="35">
        <v>6255</v>
      </c>
      <c r="J46" s="35">
        <v>0</v>
      </c>
    </row>
    <row r="47" spans="1:12" x14ac:dyDescent="0.25">
      <c r="A47" s="76" t="s">
        <v>158</v>
      </c>
      <c r="B47" s="76">
        <v>1</v>
      </c>
      <c r="C47" s="76">
        <v>2</v>
      </c>
      <c r="D47" s="34" t="s">
        <v>191</v>
      </c>
      <c r="E47" s="34" t="s">
        <v>160</v>
      </c>
      <c r="F47" s="34">
        <v>2</v>
      </c>
      <c r="G47" s="35">
        <f t="shared" si="0"/>
        <v>5402</v>
      </c>
      <c r="H47" s="36">
        <v>5402</v>
      </c>
      <c r="I47" s="35">
        <v>0</v>
      </c>
      <c r="J47" s="35">
        <f t="shared" si="1"/>
        <v>2701</v>
      </c>
    </row>
    <row r="48" spans="1:12" x14ac:dyDescent="0.25">
      <c r="A48" s="76"/>
      <c r="B48" s="76"/>
      <c r="C48" s="76"/>
      <c r="D48" s="34" t="s">
        <v>192</v>
      </c>
      <c r="E48" s="34" t="s">
        <v>160</v>
      </c>
      <c r="F48" s="34">
        <v>1</v>
      </c>
      <c r="G48" s="35">
        <f t="shared" si="0"/>
        <v>5128</v>
      </c>
      <c r="H48" s="36">
        <v>5128</v>
      </c>
      <c r="I48" s="35">
        <v>0</v>
      </c>
      <c r="J48" s="35">
        <f t="shared" si="1"/>
        <v>5128</v>
      </c>
    </row>
    <row r="49" spans="1:12" x14ac:dyDescent="0.25">
      <c r="A49" s="34" t="s">
        <v>167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5">
        <f t="shared" si="0"/>
        <v>0</v>
      </c>
      <c r="H49" s="36">
        <v>0</v>
      </c>
      <c r="I49" s="35">
        <v>0</v>
      </c>
      <c r="J49" s="35">
        <v>0</v>
      </c>
    </row>
    <row r="50" spans="1:12" x14ac:dyDescent="0.25">
      <c r="A50" s="34" t="s">
        <v>168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5">
        <f t="shared" si="0"/>
        <v>0</v>
      </c>
      <c r="H50" s="36">
        <v>0</v>
      </c>
      <c r="I50" s="35">
        <v>0</v>
      </c>
      <c r="J50" s="35">
        <v>0</v>
      </c>
    </row>
    <row r="51" spans="1:12" x14ac:dyDescent="0.25">
      <c r="A51" s="34" t="s">
        <v>169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5">
        <f t="shared" si="0"/>
        <v>0</v>
      </c>
      <c r="H51" s="36">
        <v>0</v>
      </c>
      <c r="I51" s="35">
        <v>0</v>
      </c>
      <c r="J51" s="35">
        <v>0</v>
      </c>
    </row>
    <row r="52" spans="1:12" x14ac:dyDescent="0.25">
      <c r="A52" s="37" t="s">
        <v>170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8">
        <f t="shared" si="0"/>
        <v>0</v>
      </c>
      <c r="H52" s="39">
        <v>0</v>
      </c>
      <c r="I52" s="38">
        <v>0</v>
      </c>
      <c r="J52" s="38">
        <v>0</v>
      </c>
    </row>
    <row r="53" spans="1:12" x14ac:dyDescent="0.25">
      <c r="A53" s="77" t="s">
        <v>27</v>
      </c>
      <c r="B53" s="77">
        <v>1</v>
      </c>
      <c r="C53" s="77">
        <v>3</v>
      </c>
      <c r="D53" s="34" t="s">
        <v>189</v>
      </c>
      <c r="E53" s="34" t="s">
        <v>193</v>
      </c>
      <c r="F53" s="34">
        <v>3</v>
      </c>
      <c r="G53" s="35">
        <f t="shared" si="0"/>
        <v>42400</v>
      </c>
      <c r="H53" s="36">
        <v>18400</v>
      </c>
      <c r="I53" s="35">
        <v>24000</v>
      </c>
      <c r="J53" s="35">
        <f t="shared" si="1"/>
        <v>6133.333333333333</v>
      </c>
      <c r="K53" s="7" t="s">
        <v>81</v>
      </c>
      <c r="L53" s="7">
        <f>L54*100/L55</f>
        <v>50</v>
      </c>
    </row>
    <row r="54" spans="1:12" x14ac:dyDescent="0.25">
      <c r="A54" s="76"/>
      <c r="B54" s="76"/>
      <c r="C54" s="76"/>
      <c r="D54" s="34" t="s">
        <v>189</v>
      </c>
      <c r="E54" s="15" t="s">
        <v>157</v>
      </c>
      <c r="F54" s="34">
        <v>0</v>
      </c>
      <c r="G54" s="35">
        <f t="shared" si="0"/>
        <v>7735</v>
      </c>
      <c r="H54" s="36">
        <v>0</v>
      </c>
      <c r="I54" s="35">
        <v>7735</v>
      </c>
      <c r="J54" s="35">
        <v>0</v>
      </c>
      <c r="K54" t="s">
        <v>83</v>
      </c>
      <c r="L54" s="8">
        <v>8</v>
      </c>
    </row>
    <row r="55" spans="1:12" x14ac:dyDescent="0.25">
      <c r="A55" s="76"/>
      <c r="B55" s="76"/>
      <c r="C55" s="76"/>
      <c r="D55" s="34" t="s">
        <v>194</v>
      </c>
      <c r="E55" s="34" t="s">
        <v>140</v>
      </c>
      <c r="F55" s="34">
        <v>4</v>
      </c>
      <c r="G55" s="35">
        <f t="shared" si="0"/>
        <v>14077</v>
      </c>
      <c r="H55" s="36">
        <v>7146</v>
      </c>
      <c r="I55" s="35">
        <v>6931</v>
      </c>
      <c r="J55" s="35">
        <f t="shared" si="1"/>
        <v>1786.5</v>
      </c>
      <c r="K55" t="s">
        <v>85</v>
      </c>
      <c r="L55">
        <v>16</v>
      </c>
    </row>
    <row r="56" spans="1:12" x14ac:dyDescent="0.25">
      <c r="A56" s="76" t="s">
        <v>28</v>
      </c>
      <c r="B56" s="76">
        <v>1</v>
      </c>
      <c r="C56" s="76">
        <v>2</v>
      </c>
      <c r="D56" s="34" t="s">
        <v>194</v>
      </c>
      <c r="E56" s="34" t="s">
        <v>160</v>
      </c>
      <c r="F56" s="34">
        <v>1</v>
      </c>
      <c r="G56" s="35">
        <f t="shared" si="0"/>
        <v>4440</v>
      </c>
      <c r="H56" s="36">
        <v>4440</v>
      </c>
      <c r="I56" s="35">
        <v>0</v>
      </c>
      <c r="J56" s="35">
        <f t="shared" si="1"/>
        <v>4440</v>
      </c>
    </row>
    <row r="57" spans="1:12" x14ac:dyDescent="0.25">
      <c r="A57" s="76"/>
      <c r="B57" s="76"/>
      <c r="C57" s="76"/>
      <c r="D57" s="34" t="s">
        <v>189</v>
      </c>
      <c r="E57" s="34" t="s">
        <v>193</v>
      </c>
      <c r="F57" s="34">
        <v>4</v>
      </c>
      <c r="G57" s="35">
        <f t="shared" si="0"/>
        <v>14980</v>
      </c>
      <c r="H57" s="36">
        <v>9899</v>
      </c>
      <c r="I57" s="35">
        <v>5081</v>
      </c>
      <c r="J57" s="35">
        <f t="shared" si="1"/>
        <v>2474.75</v>
      </c>
    </row>
    <row r="58" spans="1:12" x14ac:dyDescent="0.25">
      <c r="A58" s="34" t="s">
        <v>29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5">
        <f t="shared" si="0"/>
        <v>0</v>
      </c>
      <c r="H58" s="36">
        <v>0</v>
      </c>
      <c r="I58" s="35">
        <v>0</v>
      </c>
      <c r="J58" s="35">
        <v>0</v>
      </c>
    </row>
    <row r="59" spans="1:12" x14ac:dyDescent="0.25">
      <c r="A59" s="34" t="s">
        <v>30</v>
      </c>
      <c r="B59" s="34">
        <v>1</v>
      </c>
      <c r="C59" s="34">
        <v>1</v>
      </c>
      <c r="D59" s="34" t="s">
        <v>195</v>
      </c>
      <c r="E59" s="34" t="s">
        <v>160</v>
      </c>
      <c r="F59" s="34">
        <v>2</v>
      </c>
      <c r="G59" s="35">
        <f t="shared" si="0"/>
        <v>5823</v>
      </c>
      <c r="H59" s="36">
        <v>5823</v>
      </c>
      <c r="I59" s="35">
        <v>0</v>
      </c>
      <c r="J59" s="35">
        <f t="shared" si="1"/>
        <v>2911.5</v>
      </c>
    </row>
    <row r="60" spans="1:12" x14ac:dyDescent="0.25">
      <c r="A60" s="34" t="s">
        <v>31</v>
      </c>
      <c r="B60" s="34">
        <v>1</v>
      </c>
      <c r="C60" s="34">
        <v>1</v>
      </c>
      <c r="D60" s="34" t="s">
        <v>188</v>
      </c>
      <c r="E60" s="34" t="s">
        <v>160</v>
      </c>
      <c r="F60" s="34">
        <v>4</v>
      </c>
      <c r="G60" s="35">
        <f t="shared" si="0"/>
        <v>12300</v>
      </c>
      <c r="H60" s="36">
        <v>12300</v>
      </c>
      <c r="I60" s="35">
        <v>0</v>
      </c>
      <c r="J60" s="35">
        <f t="shared" si="1"/>
        <v>3075</v>
      </c>
    </row>
    <row r="61" spans="1:12" x14ac:dyDescent="0.25">
      <c r="A61" s="34" t="s">
        <v>32</v>
      </c>
      <c r="B61" s="34">
        <v>1</v>
      </c>
      <c r="C61" s="34">
        <v>1</v>
      </c>
      <c r="D61" s="34" t="s">
        <v>196</v>
      </c>
      <c r="E61" s="34" t="s">
        <v>160</v>
      </c>
      <c r="F61" s="34">
        <v>2</v>
      </c>
      <c r="G61" s="35">
        <f t="shared" si="0"/>
        <v>6393</v>
      </c>
      <c r="H61" s="36">
        <v>6393</v>
      </c>
      <c r="I61" s="35">
        <v>0</v>
      </c>
      <c r="J61" s="35">
        <f t="shared" si="1"/>
        <v>3196.5</v>
      </c>
    </row>
    <row r="62" spans="1:12" x14ac:dyDescent="0.25">
      <c r="A62" s="34" t="s">
        <v>33</v>
      </c>
      <c r="B62" s="34">
        <v>0</v>
      </c>
      <c r="C62" s="34">
        <v>0</v>
      </c>
      <c r="D62" s="34">
        <v>0</v>
      </c>
      <c r="E62" s="34">
        <v>0</v>
      </c>
      <c r="F62" s="34">
        <v>0</v>
      </c>
      <c r="G62" s="35">
        <f t="shared" si="0"/>
        <v>0</v>
      </c>
      <c r="H62" s="36">
        <v>0</v>
      </c>
      <c r="I62" s="35">
        <v>0</v>
      </c>
      <c r="J62" s="35">
        <v>0</v>
      </c>
    </row>
    <row r="63" spans="1:12" x14ac:dyDescent="0.25">
      <c r="A63" s="34" t="s">
        <v>151</v>
      </c>
      <c r="B63" s="34">
        <v>0</v>
      </c>
      <c r="C63" s="34">
        <v>0</v>
      </c>
      <c r="D63" s="34">
        <v>0</v>
      </c>
      <c r="E63" s="34">
        <v>0</v>
      </c>
      <c r="F63" s="34">
        <v>0</v>
      </c>
      <c r="G63" s="35">
        <f t="shared" si="0"/>
        <v>0</v>
      </c>
      <c r="H63" s="36">
        <v>0</v>
      </c>
      <c r="I63" s="35">
        <v>0</v>
      </c>
      <c r="J63" s="35">
        <v>0</v>
      </c>
    </row>
    <row r="64" spans="1:12" x14ac:dyDescent="0.25">
      <c r="A64" s="34" t="s">
        <v>152</v>
      </c>
      <c r="B64" s="34">
        <v>1</v>
      </c>
      <c r="C64" s="34">
        <v>1</v>
      </c>
      <c r="D64" s="34" t="s">
        <v>189</v>
      </c>
      <c r="E64" s="34" t="s">
        <v>160</v>
      </c>
      <c r="F64" s="34">
        <v>1</v>
      </c>
      <c r="G64" s="35">
        <f t="shared" si="0"/>
        <v>2086</v>
      </c>
      <c r="H64" s="36">
        <v>2086</v>
      </c>
      <c r="I64" s="35">
        <v>0</v>
      </c>
      <c r="J64" s="35">
        <f t="shared" si="1"/>
        <v>2086</v>
      </c>
    </row>
    <row r="65" spans="1:10" x14ac:dyDescent="0.25">
      <c r="A65" s="34" t="s">
        <v>161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5">
        <f t="shared" si="0"/>
        <v>0</v>
      </c>
      <c r="H65" s="36">
        <v>0</v>
      </c>
      <c r="I65" s="35">
        <v>0</v>
      </c>
      <c r="J65" s="35">
        <v>0</v>
      </c>
    </row>
    <row r="66" spans="1:10" x14ac:dyDescent="0.25">
      <c r="A66" s="34" t="s">
        <v>162</v>
      </c>
      <c r="B66" s="34">
        <v>1</v>
      </c>
      <c r="C66" s="34">
        <v>1</v>
      </c>
      <c r="D66" s="34" t="s">
        <v>190</v>
      </c>
      <c r="E66" s="34" t="s">
        <v>140</v>
      </c>
      <c r="F66" s="34">
        <v>11</v>
      </c>
      <c r="G66" s="35">
        <f t="shared" si="0"/>
        <v>51500</v>
      </c>
      <c r="H66" s="36">
        <v>26000</v>
      </c>
      <c r="I66" s="35">
        <v>25500</v>
      </c>
      <c r="J66" s="35">
        <f t="shared" si="1"/>
        <v>2363.6363636363635</v>
      </c>
    </row>
    <row r="67" spans="1:10" x14ac:dyDescent="0.25">
      <c r="A67" s="34" t="s">
        <v>164</v>
      </c>
      <c r="B67" s="34">
        <v>1</v>
      </c>
      <c r="C67" s="34">
        <v>1</v>
      </c>
      <c r="D67" s="34" t="s">
        <v>196</v>
      </c>
      <c r="E67" s="34" t="s">
        <v>160</v>
      </c>
      <c r="F67" s="34">
        <v>5</v>
      </c>
      <c r="G67" s="35">
        <f t="shared" si="0"/>
        <v>18200</v>
      </c>
      <c r="H67" s="36">
        <v>18200</v>
      </c>
      <c r="I67" s="35">
        <v>0</v>
      </c>
      <c r="J67" s="35">
        <f t="shared" si="1"/>
        <v>3640</v>
      </c>
    </row>
    <row r="68" spans="1:10" x14ac:dyDescent="0.25">
      <c r="A68" s="76" t="s">
        <v>171</v>
      </c>
      <c r="B68" s="76">
        <v>1</v>
      </c>
      <c r="C68" s="76">
        <v>2</v>
      </c>
      <c r="D68" s="34" t="s">
        <v>189</v>
      </c>
      <c r="E68" s="34" t="s">
        <v>193</v>
      </c>
      <c r="F68" s="34">
        <v>1</v>
      </c>
      <c r="G68" s="35">
        <f t="shared" si="0"/>
        <v>5307</v>
      </c>
      <c r="H68" s="36">
        <v>2435</v>
      </c>
      <c r="I68" s="35">
        <v>2872</v>
      </c>
      <c r="J68" s="35">
        <f t="shared" si="1"/>
        <v>2435</v>
      </c>
    </row>
    <row r="69" spans="1:10" x14ac:dyDescent="0.25">
      <c r="A69" s="76"/>
      <c r="B69" s="76"/>
      <c r="C69" s="76"/>
      <c r="D69" s="34" t="s">
        <v>195</v>
      </c>
      <c r="E69" s="34" t="s">
        <v>193</v>
      </c>
      <c r="F69" s="34">
        <v>1</v>
      </c>
      <c r="G69" s="35">
        <f t="shared" si="0"/>
        <v>34760</v>
      </c>
      <c r="H69" s="36">
        <v>5160</v>
      </c>
      <c r="I69" s="35">
        <v>29600</v>
      </c>
      <c r="J69" s="35">
        <f t="shared" si="1"/>
        <v>5160</v>
      </c>
    </row>
    <row r="70" spans="1:10" x14ac:dyDescent="0.25">
      <c r="A70" s="78" t="s">
        <v>173</v>
      </c>
      <c r="B70" s="76">
        <v>1</v>
      </c>
      <c r="C70" s="76">
        <v>2</v>
      </c>
      <c r="D70" s="34" t="s">
        <v>189</v>
      </c>
      <c r="E70" s="34" t="s">
        <v>140</v>
      </c>
      <c r="F70" s="34">
        <v>8</v>
      </c>
      <c r="G70" s="35">
        <f t="shared" si="0"/>
        <v>47700</v>
      </c>
      <c r="H70" s="36">
        <v>20300</v>
      </c>
      <c r="I70" s="35">
        <v>27400</v>
      </c>
      <c r="J70" s="35">
        <f t="shared" si="1"/>
        <v>2537.5</v>
      </c>
    </row>
    <row r="71" spans="1:10" x14ac:dyDescent="0.25">
      <c r="A71" s="78"/>
      <c r="B71" s="76"/>
      <c r="C71" s="76"/>
      <c r="D71" s="34" t="s">
        <v>194</v>
      </c>
      <c r="E71" s="34" t="s">
        <v>165</v>
      </c>
      <c r="F71" s="34">
        <v>1</v>
      </c>
      <c r="G71" s="35">
        <f t="shared" si="0"/>
        <v>4484</v>
      </c>
      <c r="H71" s="36">
        <v>4484</v>
      </c>
      <c r="I71" s="35">
        <v>0</v>
      </c>
      <c r="J71" s="35">
        <f t="shared" si="1"/>
        <v>4484</v>
      </c>
    </row>
    <row r="72" spans="1:10" x14ac:dyDescent="0.25">
      <c r="A72" s="34" t="s">
        <v>175</v>
      </c>
      <c r="B72" s="34">
        <v>1</v>
      </c>
      <c r="C72" s="34">
        <v>1</v>
      </c>
      <c r="D72" s="34" t="s">
        <v>197</v>
      </c>
      <c r="E72" s="34" t="s">
        <v>140</v>
      </c>
      <c r="F72" s="34">
        <v>9</v>
      </c>
      <c r="G72" s="35">
        <f t="shared" si="0"/>
        <v>43456</v>
      </c>
      <c r="H72" s="36">
        <v>37400</v>
      </c>
      <c r="I72" s="35">
        <v>6056</v>
      </c>
      <c r="J72" s="35">
        <f t="shared" si="1"/>
        <v>4155.5555555555557</v>
      </c>
    </row>
    <row r="73" spans="1:10" x14ac:dyDescent="0.25">
      <c r="A73" s="37" t="s">
        <v>177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8">
        <f t="shared" si="0"/>
        <v>0</v>
      </c>
      <c r="H73" s="39">
        <v>0</v>
      </c>
      <c r="I73" s="38">
        <v>0</v>
      </c>
      <c r="J73" s="38">
        <v>0</v>
      </c>
    </row>
    <row r="75" spans="1:10" x14ac:dyDescent="0.25">
      <c r="A75" t="s">
        <v>198</v>
      </c>
    </row>
    <row r="76" spans="1:10" ht="16.5" thickBot="1" x14ac:dyDescent="0.3">
      <c r="A76" s="79" t="s">
        <v>19</v>
      </c>
      <c r="B76" s="79"/>
      <c r="C76" s="27" t="s">
        <v>199</v>
      </c>
      <c r="D76" s="27" t="s">
        <v>180</v>
      </c>
      <c r="E76" s="27" t="s">
        <v>200</v>
      </c>
      <c r="F76" s="27" t="s">
        <v>182</v>
      </c>
      <c r="G76" s="27" t="s">
        <v>201</v>
      </c>
      <c r="H76" s="27" t="s">
        <v>202</v>
      </c>
    </row>
    <row r="77" spans="1:10" ht="16.5" thickTop="1" x14ac:dyDescent="0.25">
      <c r="A77" s="14" t="s">
        <v>203</v>
      </c>
      <c r="B77" s="15" t="s">
        <v>20</v>
      </c>
      <c r="C77" s="40" t="s">
        <v>204</v>
      </c>
      <c r="D77" s="41">
        <v>0</v>
      </c>
      <c r="E77" s="41" t="s">
        <v>34</v>
      </c>
      <c r="F77" s="41" t="s">
        <v>34</v>
      </c>
      <c r="G77" s="41"/>
      <c r="H77" s="41">
        <v>0</v>
      </c>
    </row>
    <row r="78" spans="1:10" ht="15.75" x14ac:dyDescent="0.25">
      <c r="A78" s="42" t="s">
        <v>203</v>
      </c>
      <c r="B78" s="43" t="s">
        <v>21</v>
      </c>
      <c r="C78" s="16" t="s">
        <v>204</v>
      </c>
      <c r="D78" s="15">
        <v>0</v>
      </c>
      <c r="E78" s="43" t="s">
        <v>34</v>
      </c>
      <c r="F78" s="15" t="s">
        <v>34</v>
      </c>
      <c r="G78" s="43"/>
      <c r="H78" s="43">
        <v>0</v>
      </c>
    </row>
    <row r="79" spans="1:10" ht="15.75" x14ac:dyDescent="0.25">
      <c r="A79" s="14" t="s">
        <v>203</v>
      </c>
      <c r="B79" s="15" t="s">
        <v>27</v>
      </c>
      <c r="C79" s="19" t="s">
        <v>204</v>
      </c>
      <c r="D79" s="18">
        <v>2</v>
      </c>
      <c r="E79" s="15" t="s">
        <v>141</v>
      </c>
      <c r="F79" s="18" t="s">
        <v>205</v>
      </c>
      <c r="G79" s="15"/>
      <c r="H79" s="15" t="s">
        <v>206</v>
      </c>
    </row>
    <row r="80" spans="1:10" ht="15.75" x14ac:dyDescent="0.25">
      <c r="A80" s="14" t="s">
        <v>203</v>
      </c>
      <c r="B80" s="15" t="s">
        <v>28</v>
      </c>
      <c r="C80" s="16" t="s">
        <v>204</v>
      </c>
      <c r="D80" s="15">
        <v>1</v>
      </c>
      <c r="E80" s="15" t="s">
        <v>136</v>
      </c>
      <c r="F80" s="15" t="s">
        <v>207</v>
      </c>
      <c r="G80" s="15"/>
      <c r="H80" s="15" t="s">
        <v>208</v>
      </c>
    </row>
    <row r="81" spans="1:8" ht="15.75" x14ac:dyDescent="0.25">
      <c r="A81" s="14" t="s">
        <v>203</v>
      </c>
      <c r="B81" s="15" t="s">
        <v>29</v>
      </c>
      <c r="C81" s="16" t="s">
        <v>204</v>
      </c>
      <c r="D81" s="15">
        <v>1</v>
      </c>
      <c r="E81" s="15" t="s">
        <v>145</v>
      </c>
      <c r="F81" s="15" t="s">
        <v>207</v>
      </c>
      <c r="G81" s="15"/>
      <c r="H81" s="15" t="s">
        <v>208</v>
      </c>
    </row>
    <row r="82" spans="1:8" ht="15.75" x14ac:dyDescent="0.25">
      <c r="A82" s="14" t="s">
        <v>203</v>
      </c>
      <c r="B82" s="15" t="s">
        <v>30</v>
      </c>
      <c r="C82" s="16" t="s">
        <v>204</v>
      </c>
      <c r="D82" s="15">
        <v>1</v>
      </c>
      <c r="E82" s="15" t="s">
        <v>136</v>
      </c>
      <c r="F82" s="15" t="s">
        <v>207</v>
      </c>
      <c r="G82" s="15"/>
      <c r="H82" s="15" t="s">
        <v>208</v>
      </c>
    </row>
    <row r="83" spans="1:8" ht="15.75" x14ac:dyDescent="0.25">
      <c r="A83" s="14" t="s">
        <v>203</v>
      </c>
      <c r="B83" s="15" t="s">
        <v>31</v>
      </c>
      <c r="C83" s="16" t="s">
        <v>204</v>
      </c>
      <c r="D83" s="15">
        <v>1</v>
      </c>
      <c r="E83" s="15" t="s">
        <v>209</v>
      </c>
      <c r="F83" s="15" t="s">
        <v>207</v>
      </c>
      <c r="G83" s="15"/>
      <c r="H83" s="15" t="s">
        <v>210</v>
      </c>
    </row>
    <row r="84" spans="1:8" ht="15.75" x14ac:dyDescent="0.25">
      <c r="A84" s="14" t="s">
        <v>203</v>
      </c>
      <c r="B84" s="15" t="s">
        <v>32</v>
      </c>
      <c r="C84" s="16" t="s">
        <v>204</v>
      </c>
      <c r="D84" s="15">
        <v>0</v>
      </c>
      <c r="E84" s="15" t="s">
        <v>34</v>
      </c>
      <c r="F84" s="15" t="s">
        <v>34</v>
      </c>
      <c r="G84" s="15"/>
      <c r="H84" s="15">
        <v>0</v>
      </c>
    </row>
    <row r="85" spans="1:8" ht="15.75" x14ac:dyDescent="0.25">
      <c r="A85" s="20" t="s">
        <v>203</v>
      </c>
      <c r="B85" s="21" t="s">
        <v>33</v>
      </c>
      <c r="C85" s="44" t="s">
        <v>204</v>
      </c>
      <c r="D85" s="21">
        <v>0</v>
      </c>
      <c r="E85" s="21" t="s">
        <v>34</v>
      </c>
      <c r="F85" s="21" t="s">
        <v>34</v>
      </c>
      <c r="G85" s="21"/>
      <c r="H85" s="21">
        <v>0</v>
      </c>
    </row>
  </sheetData>
  <mergeCells count="16">
    <mergeCell ref="A70:A71"/>
    <mergeCell ref="B70:B71"/>
    <mergeCell ref="C70:C71"/>
    <mergeCell ref="A76:B76"/>
    <mergeCell ref="A56:A57"/>
    <mergeCell ref="B56:B57"/>
    <mergeCell ref="C56:C57"/>
    <mergeCell ref="A68:A69"/>
    <mergeCell ref="B68:B69"/>
    <mergeCell ref="C68:C69"/>
    <mergeCell ref="A47:A48"/>
    <mergeCell ref="B47:B48"/>
    <mergeCell ref="C47:C48"/>
    <mergeCell ref="A53:A55"/>
    <mergeCell ref="B53:B55"/>
    <mergeCell ref="C53:C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4"/>
  <sheetViews>
    <sheetView topLeftCell="L22" zoomScale="85" zoomScaleNormal="85" workbookViewId="0">
      <selection activeCell="S19" sqref="S19"/>
    </sheetView>
  </sheetViews>
  <sheetFormatPr baseColWidth="10" defaultRowHeight="15" x14ac:dyDescent="0.25"/>
  <cols>
    <col min="1" max="1" width="21.42578125" customWidth="1"/>
    <col min="2" max="2" width="14.7109375" customWidth="1"/>
    <col min="3" max="3" width="13.42578125" bestFit="1" customWidth="1"/>
    <col min="4" max="4" width="19" customWidth="1"/>
    <col min="6" max="6" width="14.42578125" customWidth="1"/>
    <col min="7" max="7" width="18" customWidth="1"/>
    <col min="9" max="9" width="28.28515625" customWidth="1"/>
    <col min="18" max="18" width="22.85546875" customWidth="1"/>
    <col min="19" max="19" width="16.5703125" customWidth="1"/>
    <col min="20" max="20" width="15.28515625" customWidth="1"/>
  </cols>
  <sheetData>
    <row r="1" spans="1:20" ht="90" x14ac:dyDescent="0.25">
      <c r="A1" s="6" t="s">
        <v>62</v>
      </c>
    </row>
    <row r="2" spans="1:20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20" x14ac:dyDescent="0.25">
      <c r="A3" t="s">
        <v>68</v>
      </c>
      <c r="B3">
        <v>0</v>
      </c>
      <c r="C3">
        <v>0</v>
      </c>
    </row>
    <row r="4" spans="1:20" x14ac:dyDescent="0.25">
      <c r="A4" t="s">
        <v>69</v>
      </c>
      <c r="B4">
        <v>0</v>
      </c>
      <c r="C4">
        <v>0</v>
      </c>
    </row>
    <row r="5" spans="1:20" ht="15.75" thickBot="1" x14ac:dyDescent="0.3">
      <c r="A5" t="s">
        <v>70</v>
      </c>
      <c r="B5">
        <v>5</v>
      </c>
      <c r="C5">
        <v>4</v>
      </c>
      <c r="E5">
        <v>1</v>
      </c>
      <c r="F5">
        <v>1</v>
      </c>
    </row>
    <row r="6" spans="1:20" x14ac:dyDescent="0.25">
      <c r="A6" t="s">
        <v>71</v>
      </c>
      <c r="B6">
        <v>1</v>
      </c>
      <c r="C6" t="s">
        <v>72</v>
      </c>
      <c r="E6">
        <v>1</v>
      </c>
      <c r="F6">
        <v>1</v>
      </c>
      <c r="R6" s="45" t="s">
        <v>233</v>
      </c>
      <c r="S6" s="46" t="s">
        <v>87</v>
      </c>
      <c r="T6" s="47" t="s">
        <v>232</v>
      </c>
    </row>
    <row r="7" spans="1:20" x14ac:dyDescent="0.25">
      <c r="A7" t="s">
        <v>73</v>
      </c>
      <c r="B7">
        <v>1</v>
      </c>
      <c r="C7">
        <v>2</v>
      </c>
      <c r="E7">
        <v>1</v>
      </c>
      <c r="F7">
        <v>1</v>
      </c>
      <c r="R7" s="48"/>
      <c r="S7">
        <v>50</v>
      </c>
      <c r="T7" s="49">
        <v>0</v>
      </c>
    </row>
    <row r="8" spans="1:20" x14ac:dyDescent="0.25">
      <c r="A8" t="s">
        <v>74</v>
      </c>
      <c r="B8">
        <v>1</v>
      </c>
      <c r="C8">
        <v>1</v>
      </c>
      <c r="E8">
        <v>1</v>
      </c>
      <c r="F8">
        <v>1</v>
      </c>
      <c r="R8" s="48"/>
      <c r="S8">
        <v>60</v>
      </c>
      <c r="T8" s="49">
        <v>33.332999999999998</v>
      </c>
    </row>
    <row r="9" spans="1:20" x14ac:dyDescent="0.25">
      <c r="A9" t="s">
        <v>75</v>
      </c>
      <c r="B9">
        <v>3</v>
      </c>
      <c r="C9">
        <v>3</v>
      </c>
      <c r="E9">
        <v>1</v>
      </c>
      <c r="F9">
        <v>1</v>
      </c>
      <c r="R9" s="48"/>
      <c r="S9">
        <v>55</v>
      </c>
      <c r="T9" s="49">
        <v>0</v>
      </c>
    </row>
    <row r="10" spans="1:20" x14ac:dyDescent="0.25">
      <c r="A10" t="s">
        <v>76</v>
      </c>
      <c r="B10">
        <v>1</v>
      </c>
      <c r="C10" t="s">
        <v>77</v>
      </c>
      <c r="E10">
        <v>1</v>
      </c>
      <c r="F10">
        <v>1</v>
      </c>
      <c r="R10" s="48"/>
      <c r="T10" s="49">
        <v>16.666599999999999</v>
      </c>
    </row>
    <row r="11" spans="1:20" x14ac:dyDescent="0.25">
      <c r="A11" t="s">
        <v>78</v>
      </c>
      <c r="B11" t="s">
        <v>79</v>
      </c>
      <c r="C11">
        <v>4</v>
      </c>
      <c r="E11">
        <v>1</v>
      </c>
      <c r="F11">
        <v>1</v>
      </c>
      <c r="R11" s="48"/>
      <c r="T11" s="49"/>
    </row>
    <row r="12" spans="1:20" x14ac:dyDescent="0.25">
      <c r="A12" t="s">
        <v>80</v>
      </c>
      <c r="B12">
        <v>0</v>
      </c>
      <c r="C12">
        <v>0</v>
      </c>
      <c r="G12" s="7" t="s">
        <v>81</v>
      </c>
      <c r="H12" s="7">
        <f>H13*100/H14</f>
        <v>0</v>
      </c>
      <c r="R12" s="48" t="s">
        <v>231</v>
      </c>
      <c r="S12">
        <f>TTEST(S7:S9,T7:T10,2,3)</f>
        <v>8.857064334284204E-3</v>
      </c>
      <c r="T12" s="49"/>
    </row>
    <row r="13" spans="1:20" ht="15.75" thickBot="1" x14ac:dyDescent="0.3">
      <c r="A13" t="s">
        <v>82</v>
      </c>
      <c r="B13">
        <v>3</v>
      </c>
      <c r="C13">
        <v>4</v>
      </c>
      <c r="E13">
        <v>1</v>
      </c>
      <c r="F13">
        <v>1</v>
      </c>
      <c r="G13" t="s">
        <v>83</v>
      </c>
      <c r="H13" s="8">
        <f>SUM(D3:D15)</f>
        <v>0</v>
      </c>
      <c r="R13" s="50"/>
      <c r="S13" s="51"/>
      <c r="T13" s="52"/>
    </row>
    <row r="14" spans="1:20" x14ac:dyDescent="0.25">
      <c r="A14" t="s">
        <v>84</v>
      </c>
      <c r="B14">
        <v>0</v>
      </c>
      <c r="C14">
        <v>0</v>
      </c>
      <c r="G14" t="s">
        <v>85</v>
      </c>
      <c r="H14">
        <f>SUM(F3:F15)</f>
        <v>8</v>
      </c>
      <c r="J14" t="s">
        <v>86</v>
      </c>
      <c r="K14" t="s">
        <v>87</v>
      </c>
    </row>
    <row r="15" spans="1:20" x14ac:dyDescent="0.25">
      <c r="A15" s="3" t="s">
        <v>88</v>
      </c>
      <c r="B15" s="3">
        <v>0</v>
      </c>
      <c r="C15" s="3">
        <v>0</v>
      </c>
      <c r="D15" s="3"/>
      <c r="E15" s="3"/>
      <c r="F15" s="3"/>
      <c r="J15" s="7">
        <v>0</v>
      </c>
      <c r="K15">
        <v>50</v>
      </c>
    </row>
    <row r="16" spans="1:20" x14ac:dyDescent="0.25">
      <c r="A16" t="s">
        <v>89</v>
      </c>
      <c r="E16">
        <v>1</v>
      </c>
      <c r="F16">
        <v>1</v>
      </c>
      <c r="G16" s="7" t="s">
        <v>81</v>
      </c>
      <c r="H16" s="7">
        <f>H17*100/H18</f>
        <v>33.333333333333336</v>
      </c>
      <c r="J16" s="7">
        <v>33.333333333333336</v>
      </c>
      <c r="K16">
        <v>60</v>
      </c>
    </row>
    <row r="17" spans="1:20" x14ac:dyDescent="0.25">
      <c r="A17" t="s">
        <v>90</v>
      </c>
      <c r="E17">
        <v>1</v>
      </c>
      <c r="F17">
        <v>1</v>
      </c>
      <c r="G17" t="s">
        <v>83</v>
      </c>
      <c r="H17" s="8">
        <f>SUM(D16:D18)</f>
        <v>1</v>
      </c>
      <c r="J17" s="7">
        <v>0</v>
      </c>
    </row>
    <row r="18" spans="1:20" x14ac:dyDescent="0.25">
      <c r="A18" s="3" t="s">
        <v>91</v>
      </c>
      <c r="B18" s="3" t="s">
        <v>92</v>
      </c>
      <c r="C18" s="3">
        <v>2</v>
      </c>
      <c r="D18" s="3">
        <v>1</v>
      </c>
      <c r="E18" s="3"/>
      <c r="F18" s="3">
        <v>1</v>
      </c>
      <c r="G18" t="s">
        <v>85</v>
      </c>
      <c r="H18">
        <f>SUM(F16:F18)</f>
        <v>3</v>
      </c>
      <c r="J18" s="7">
        <v>16.666666666666668</v>
      </c>
    </row>
    <row r="19" spans="1:20" x14ac:dyDescent="0.25">
      <c r="A19" t="s">
        <v>93</v>
      </c>
      <c r="B19" t="s">
        <v>94</v>
      </c>
      <c r="C19" t="s">
        <v>95</v>
      </c>
      <c r="E19">
        <v>1</v>
      </c>
      <c r="F19">
        <v>1</v>
      </c>
    </row>
    <row r="20" spans="1:20" x14ac:dyDescent="0.25">
      <c r="A20" t="s">
        <v>96</v>
      </c>
      <c r="B20" t="s">
        <v>94</v>
      </c>
      <c r="C20" t="s">
        <v>95</v>
      </c>
      <c r="E20">
        <v>1</v>
      </c>
      <c r="F20">
        <v>1</v>
      </c>
    </row>
    <row r="21" spans="1:20" x14ac:dyDescent="0.25">
      <c r="A21" t="s">
        <v>97</v>
      </c>
      <c r="B21" t="s">
        <v>98</v>
      </c>
      <c r="C21" t="s">
        <v>92</v>
      </c>
      <c r="G21" t="s">
        <v>99</v>
      </c>
      <c r="N21" t="s">
        <v>100</v>
      </c>
      <c r="O21" t="s">
        <v>101</v>
      </c>
      <c r="P21" t="s">
        <v>102</v>
      </c>
    </row>
    <row r="22" spans="1:20" x14ac:dyDescent="0.25">
      <c r="A22" t="s">
        <v>103</v>
      </c>
      <c r="B22">
        <v>2</v>
      </c>
      <c r="C22">
        <v>2</v>
      </c>
      <c r="E22">
        <v>1</v>
      </c>
      <c r="F22">
        <v>1</v>
      </c>
      <c r="M22" t="s">
        <v>104</v>
      </c>
      <c r="N22">
        <v>70</v>
      </c>
      <c r="O22">
        <v>55</v>
      </c>
      <c r="P22">
        <v>12.5</v>
      </c>
    </row>
    <row r="23" spans="1:20" x14ac:dyDescent="0.25">
      <c r="A23" t="s">
        <v>105</v>
      </c>
      <c r="B23">
        <v>2</v>
      </c>
      <c r="C23">
        <v>5</v>
      </c>
      <c r="E23">
        <v>1</v>
      </c>
      <c r="F23">
        <v>1</v>
      </c>
      <c r="M23" t="s">
        <v>106</v>
      </c>
      <c r="O23">
        <v>7.0710678118654755</v>
      </c>
      <c r="P23">
        <v>15.957118462605637</v>
      </c>
    </row>
    <row r="24" spans="1:20" x14ac:dyDescent="0.25">
      <c r="A24" t="s">
        <v>107</v>
      </c>
      <c r="B24" t="s">
        <v>108</v>
      </c>
      <c r="C24" t="s">
        <v>109</v>
      </c>
      <c r="E24">
        <v>1</v>
      </c>
      <c r="F24">
        <v>1</v>
      </c>
      <c r="G24" s="7" t="s">
        <v>81</v>
      </c>
      <c r="H24" s="7">
        <f>H25*100/H26</f>
        <v>0</v>
      </c>
    </row>
    <row r="25" spans="1:20" x14ac:dyDescent="0.25">
      <c r="A25" t="s">
        <v>110</v>
      </c>
      <c r="B25" t="s">
        <v>111</v>
      </c>
      <c r="C25" t="s">
        <v>112</v>
      </c>
      <c r="E25">
        <v>1</v>
      </c>
      <c r="F25">
        <v>1</v>
      </c>
      <c r="G25" t="s">
        <v>83</v>
      </c>
      <c r="H25" s="8">
        <f>SUM(D19:D26)</f>
        <v>0</v>
      </c>
      <c r="J25" t="s">
        <v>104</v>
      </c>
      <c r="K25" t="s">
        <v>106</v>
      </c>
    </row>
    <row r="26" spans="1:20" x14ac:dyDescent="0.25">
      <c r="A26" s="3" t="s">
        <v>113</v>
      </c>
      <c r="B26" s="3">
        <v>0</v>
      </c>
      <c r="C26" s="3">
        <v>0</v>
      </c>
      <c r="D26" s="3"/>
      <c r="E26" s="3">
        <v>0</v>
      </c>
      <c r="F26" s="3">
        <v>0</v>
      </c>
      <c r="G26" t="s">
        <v>85</v>
      </c>
      <c r="H26">
        <f>SUM(F19:F26)</f>
        <v>6</v>
      </c>
      <c r="I26" s="9" t="s">
        <v>114</v>
      </c>
      <c r="J26" s="9">
        <f>AVERAGE(J15:J18)</f>
        <v>12.5</v>
      </c>
      <c r="K26">
        <f>STDEV(J15:J18)</f>
        <v>15.957118462605637</v>
      </c>
    </row>
    <row r="27" spans="1:20" x14ac:dyDescent="0.25">
      <c r="A27" t="s">
        <v>115</v>
      </c>
      <c r="B27">
        <v>6</v>
      </c>
      <c r="C27" t="s">
        <v>116</v>
      </c>
      <c r="G27" t="s">
        <v>99</v>
      </c>
      <c r="J27" s="9">
        <f>AVERAGE(K15:K18)</f>
        <v>55</v>
      </c>
      <c r="K27">
        <f>STDEV(K15:K16)</f>
        <v>7.0710678118654755</v>
      </c>
    </row>
    <row r="28" spans="1:20" x14ac:dyDescent="0.25">
      <c r="A28" t="s">
        <v>117</v>
      </c>
      <c r="B28" t="s">
        <v>118</v>
      </c>
      <c r="C28" t="s">
        <v>118</v>
      </c>
      <c r="E28">
        <v>1</v>
      </c>
      <c r="F28">
        <v>1</v>
      </c>
    </row>
    <row r="29" spans="1:20" x14ac:dyDescent="0.25">
      <c r="A29" t="s">
        <v>119</v>
      </c>
      <c r="B29">
        <v>1</v>
      </c>
      <c r="C29">
        <v>0</v>
      </c>
      <c r="D29">
        <v>1</v>
      </c>
      <c r="F29">
        <v>1</v>
      </c>
      <c r="I29" s="9" t="s">
        <v>53</v>
      </c>
    </row>
    <row r="30" spans="1:20" x14ac:dyDescent="0.25">
      <c r="A30" t="s">
        <v>120</v>
      </c>
      <c r="B30">
        <v>4</v>
      </c>
      <c r="C30">
        <v>6</v>
      </c>
      <c r="D30">
        <v>0</v>
      </c>
      <c r="E30">
        <v>1</v>
      </c>
      <c r="F30">
        <v>1</v>
      </c>
      <c r="I30" s="10" t="s">
        <v>81</v>
      </c>
      <c r="J30" s="10">
        <f>J31*100/J32</f>
        <v>8.695652173913043</v>
      </c>
      <c r="S30" t="s">
        <v>228</v>
      </c>
      <c r="T30" t="s">
        <v>229</v>
      </c>
    </row>
    <row r="31" spans="1:20" x14ac:dyDescent="0.25">
      <c r="A31" t="s">
        <v>121</v>
      </c>
      <c r="B31">
        <v>3</v>
      </c>
      <c r="C31">
        <v>3</v>
      </c>
      <c r="D31">
        <v>0</v>
      </c>
      <c r="E31">
        <v>1</v>
      </c>
      <c r="F31">
        <v>1</v>
      </c>
      <c r="G31" s="7" t="s">
        <v>81</v>
      </c>
      <c r="H31" s="7">
        <f>H32*100/H33</f>
        <v>16.666666666666668</v>
      </c>
      <c r="I31" t="s">
        <v>83</v>
      </c>
      <c r="J31" s="11">
        <f>SUM(D3:D33)</f>
        <v>2</v>
      </c>
      <c r="R31" t="s">
        <v>230</v>
      </c>
      <c r="S31">
        <v>55</v>
      </c>
      <c r="T31">
        <v>12.5</v>
      </c>
    </row>
    <row r="32" spans="1:20" x14ac:dyDescent="0.25">
      <c r="A32" t="s">
        <v>122</v>
      </c>
      <c r="B32">
        <v>2</v>
      </c>
      <c r="C32">
        <v>2</v>
      </c>
      <c r="D32">
        <v>0</v>
      </c>
      <c r="E32">
        <v>1</v>
      </c>
      <c r="F32">
        <v>1</v>
      </c>
      <c r="G32" t="s">
        <v>83</v>
      </c>
      <c r="H32" s="8">
        <f>SUM(D27:D33)</f>
        <v>1</v>
      </c>
      <c r="I32" t="s">
        <v>85</v>
      </c>
      <c r="J32" s="9">
        <f>SUM(F3:F33)</f>
        <v>23</v>
      </c>
      <c r="R32" t="s">
        <v>106</v>
      </c>
      <c r="S32">
        <v>7.0710678118654755</v>
      </c>
      <c r="T32">
        <v>15.957118462605637</v>
      </c>
    </row>
    <row r="33" spans="1:8" x14ac:dyDescent="0.25">
      <c r="A33" t="s">
        <v>123</v>
      </c>
      <c r="B33">
        <v>3</v>
      </c>
      <c r="C33">
        <v>2</v>
      </c>
      <c r="D33">
        <v>0</v>
      </c>
      <c r="E33">
        <v>1</v>
      </c>
      <c r="F33">
        <v>1</v>
      </c>
      <c r="G33" t="s">
        <v>85</v>
      </c>
      <c r="H33">
        <f>SUM(F27:F33)</f>
        <v>6</v>
      </c>
    </row>
    <row r="34" spans="1:8" x14ac:dyDescent="0.25">
      <c r="B34" t="s">
        <v>63</v>
      </c>
      <c r="C34" t="s">
        <v>64</v>
      </c>
      <c r="D34" t="s">
        <v>65</v>
      </c>
      <c r="E34" t="s">
        <v>66</v>
      </c>
      <c r="F34" t="s">
        <v>67</v>
      </c>
    </row>
    <row r="36" spans="1:8" x14ac:dyDescent="0.25">
      <c r="G36" s="10" t="s">
        <v>81</v>
      </c>
      <c r="H36" s="10">
        <f>H37*100/H38</f>
        <v>60</v>
      </c>
    </row>
    <row r="37" spans="1:8" x14ac:dyDescent="0.25">
      <c r="A37" t="s">
        <v>124</v>
      </c>
      <c r="C37">
        <v>1</v>
      </c>
      <c r="D37">
        <v>1</v>
      </c>
      <c r="F37">
        <v>1</v>
      </c>
      <c r="G37" s="9" t="s">
        <v>83</v>
      </c>
      <c r="H37" s="11">
        <f>D37+D38+D39+D40+D41</f>
        <v>3</v>
      </c>
    </row>
    <row r="38" spans="1:8" x14ac:dyDescent="0.25">
      <c r="A38" t="s">
        <v>125</v>
      </c>
      <c r="B38" t="s">
        <v>77</v>
      </c>
      <c r="D38">
        <v>1</v>
      </c>
      <c r="F38">
        <v>1</v>
      </c>
      <c r="G38" s="9" t="s">
        <v>85</v>
      </c>
      <c r="H38" s="9">
        <f>F37+F38+F39+F40+F41</f>
        <v>5</v>
      </c>
    </row>
    <row r="39" spans="1:8" x14ac:dyDescent="0.25">
      <c r="A39" t="s">
        <v>126</v>
      </c>
      <c r="B39">
        <v>3</v>
      </c>
      <c r="C39" t="s">
        <v>92</v>
      </c>
      <c r="E39">
        <v>1</v>
      </c>
      <c r="F39">
        <v>1</v>
      </c>
    </row>
    <row r="40" spans="1:8" x14ac:dyDescent="0.25">
      <c r="A40" t="s">
        <v>127</v>
      </c>
      <c r="B40">
        <v>2</v>
      </c>
      <c r="C40">
        <v>11</v>
      </c>
      <c r="E40">
        <v>1</v>
      </c>
      <c r="F40">
        <v>1</v>
      </c>
    </row>
    <row r="41" spans="1:8" x14ac:dyDescent="0.25">
      <c r="A41" s="3" t="s">
        <v>128</v>
      </c>
      <c r="B41" s="3"/>
      <c r="C41" s="3" t="s">
        <v>129</v>
      </c>
      <c r="D41" s="3">
        <v>1</v>
      </c>
      <c r="E41" s="3"/>
      <c r="F41" s="3">
        <v>1</v>
      </c>
      <c r="G41" s="1" t="s">
        <v>130</v>
      </c>
    </row>
    <row r="42" spans="1:8" x14ac:dyDescent="0.25">
      <c r="A42" s="3" t="s">
        <v>131</v>
      </c>
      <c r="B42">
        <v>0</v>
      </c>
      <c r="C42">
        <v>0</v>
      </c>
      <c r="D42">
        <v>0</v>
      </c>
      <c r="E42">
        <v>0</v>
      </c>
      <c r="G42" s="12" t="s">
        <v>81</v>
      </c>
      <c r="H42" s="12">
        <f>H43*100/H44</f>
        <v>50</v>
      </c>
    </row>
    <row r="43" spans="1:8" x14ac:dyDescent="0.25">
      <c r="B43" t="s">
        <v>63</v>
      </c>
      <c r="C43" t="s">
        <v>64</v>
      </c>
      <c r="D43" t="s">
        <v>65</v>
      </c>
      <c r="E43" t="s">
        <v>66</v>
      </c>
      <c r="F43" t="s">
        <v>67</v>
      </c>
      <c r="G43" s="1" t="s">
        <v>83</v>
      </c>
      <c r="H43" s="13">
        <v>8</v>
      </c>
    </row>
    <row r="44" spans="1:8" x14ac:dyDescent="0.25">
      <c r="G44" s="1" t="s">
        <v>85</v>
      </c>
      <c r="H44" s="1">
        <v>16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9"/>
  <sheetViews>
    <sheetView tabSelected="1" zoomScale="70" zoomScaleNormal="70" workbookViewId="0">
      <selection activeCell="T36" sqref="T36"/>
    </sheetView>
  </sheetViews>
  <sheetFormatPr baseColWidth="10" defaultRowHeight="15" x14ac:dyDescent="0.25"/>
  <sheetData>
    <row r="1" spans="1:14" ht="32.25" thickBot="1" x14ac:dyDescent="0.3">
      <c r="A1" s="56" t="s">
        <v>19</v>
      </c>
      <c r="B1" s="57" t="s">
        <v>179</v>
      </c>
    </row>
    <row r="2" spans="1:14" ht="16.5" thickBot="1" x14ac:dyDescent="0.3">
      <c r="A2" s="58" t="s">
        <v>20</v>
      </c>
      <c r="B2" s="59">
        <v>1</v>
      </c>
    </row>
    <row r="3" spans="1:14" ht="16.5" thickBot="1" x14ac:dyDescent="0.3">
      <c r="A3" s="58" t="s">
        <v>21</v>
      </c>
      <c r="B3" s="59">
        <v>0</v>
      </c>
      <c r="D3" t="s">
        <v>35</v>
      </c>
    </row>
    <row r="4" spans="1:14" ht="16.5" thickBot="1" x14ac:dyDescent="0.3">
      <c r="A4" s="58" t="s">
        <v>22</v>
      </c>
      <c r="B4" s="59">
        <v>1</v>
      </c>
      <c r="D4" s="4" t="s">
        <v>36</v>
      </c>
      <c r="E4" s="5" t="s">
        <v>37</v>
      </c>
      <c r="F4" s="5"/>
      <c r="G4" s="5"/>
      <c r="H4" s="5"/>
    </row>
    <row r="5" spans="1:14" ht="16.5" thickBot="1" x14ac:dyDescent="0.3">
      <c r="A5" s="58" t="s">
        <v>23</v>
      </c>
      <c r="B5" s="59">
        <v>0</v>
      </c>
      <c r="D5" s="4"/>
      <c r="E5" s="5"/>
      <c r="F5" s="5"/>
      <c r="G5" s="5"/>
      <c r="H5" s="5"/>
    </row>
    <row r="6" spans="1:14" ht="16.5" thickBot="1" x14ac:dyDescent="0.3">
      <c r="A6" s="58" t="s">
        <v>24</v>
      </c>
      <c r="B6" s="59">
        <v>1</v>
      </c>
      <c r="D6" s="4" t="s">
        <v>38</v>
      </c>
      <c r="E6" s="5"/>
      <c r="F6" s="5"/>
      <c r="G6" s="5"/>
      <c r="H6" s="5"/>
    </row>
    <row r="7" spans="1:14" ht="16.5" thickBot="1" x14ac:dyDescent="0.3">
      <c r="A7" s="58" t="s">
        <v>25</v>
      </c>
      <c r="B7" s="59">
        <v>1</v>
      </c>
      <c r="D7" s="4" t="s">
        <v>39</v>
      </c>
      <c r="E7" s="5">
        <v>6.6669999999999998</v>
      </c>
      <c r="F7" s="5"/>
      <c r="G7" s="5"/>
      <c r="H7" s="5"/>
    </row>
    <row r="8" spans="1:14" ht="16.5" thickBot="1" x14ac:dyDescent="0.3">
      <c r="A8" s="58" t="s">
        <v>26</v>
      </c>
      <c r="B8" s="59">
        <v>0</v>
      </c>
      <c r="D8" s="4" t="s">
        <v>40</v>
      </c>
      <c r="E8" s="5">
        <v>1</v>
      </c>
      <c r="F8" s="5"/>
      <c r="G8" s="5"/>
      <c r="H8" s="5"/>
    </row>
    <row r="9" spans="1:14" ht="16.5" thickBot="1" x14ac:dyDescent="0.3">
      <c r="A9" s="58" t="s">
        <v>150</v>
      </c>
      <c r="B9" s="59">
        <v>0</v>
      </c>
      <c r="D9" s="4" t="s">
        <v>41</v>
      </c>
      <c r="E9" s="5">
        <v>9.7999999999999997E-3</v>
      </c>
      <c r="F9" s="5"/>
      <c r="G9" s="5"/>
      <c r="H9" s="5"/>
    </row>
    <row r="10" spans="1:14" ht="16.5" thickBot="1" x14ac:dyDescent="0.3">
      <c r="A10" s="58" t="s">
        <v>154</v>
      </c>
      <c r="B10" s="59">
        <v>0</v>
      </c>
      <c r="D10" s="4" t="s">
        <v>42</v>
      </c>
      <c r="E10" s="5" t="s">
        <v>43</v>
      </c>
      <c r="F10" s="5"/>
      <c r="G10" s="5"/>
      <c r="H10" s="5"/>
    </row>
    <row r="11" spans="1:14" ht="16.5" thickBot="1" x14ac:dyDescent="0.3">
      <c r="A11" s="58" t="s">
        <v>155</v>
      </c>
      <c r="B11" s="59">
        <v>0</v>
      </c>
      <c r="D11" s="4" t="s">
        <v>44</v>
      </c>
      <c r="E11" s="5" t="s">
        <v>45</v>
      </c>
      <c r="F11" s="5"/>
      <c r="G11" s="5"/>
      <c r="H11" s="5"/>
    </row>
    <row r="12" spans="1:14" ht="16.5" thickBot="1" x14ac:dyDescent="0.3">
      <c r="A12" s="58" t="s">
        <v>156</v>
      </c>
      <c r="B12" s="59">
        <v>1</v>
      </c>
      <c r="D12" s="4"/>
      <c r="E12" s="5"/>
      <c r="F12" s="5"/>
      <c r="G12" s="5"/>
      <c r="H12" s="5"/>
      <c r="K12" s="80" t="s">
        <v>241</v>
      </c>
      <c r="L12" s="80"/>
      <c r="M12" s="80" t="s">
        <v>240</v>
      </c>
      <c r="N12" s="80"/>
    </row>
    <row r="13" spans="1:14" x14ac:dyDescent="0.25">
      <c r="A13" s="81" t="s">
        <v>158</v>
      </c>
      <c r="B13" s="81">
        <v>1</v>
      </c>
      <c r="D13" s="4" t="s">
        <v>46</v>
      </c>
      <c r="E13" s="5" t="s">
        <v>47</v>
      </c>
      <c r="F13" s="5" t="s">
        <v>48</v>
      </c>
      <c r="G13" s="5" t="s">
        <v>49</v>
      </c>
      <c r="H13" s="5" t="s">
        <v>50</v>
      </c>
      <c r="K13" s="5" t="s">
        <v>226</v>
      </c>
      <c r="L13" s="5" t="s">
        <v>227</v>
      </c>
      <c r="M13" s="5" t="s">
        <v>226</v>
      </c>
      <c r="N13" s="5" t="s">
        <v>227</v>
      </c>
    </row>
    <row r="14" spans="1:14" ht="15.75" thickBot="1" x14ac:dyDescent="0.3">
      <c r="A14" s="82"/>
      <c r="B14" s="82"/>
      <c r="D14" s="4" t="s">
        <v>51</v>
      </c>
      <c r="E14" s="5">
        <v>6</v>
      </c>
      <c r="F14" s="5">
        <v>11</v>
      </c>
      <c r="G14" s="5">
        <v>37.5</v>
      </c>
      <c r="H14" s="5">
        <v>68.75</v>
      </c>
      <c r="J14" t="s">
        <v>225</v>
      </c>
      <c r="K14" s="5">
        <v>31.25</v>
      </c>
      <c r="L14" s="5">
        <v>62.5</v>
      </c>
      <c r="M14" s="5">
        <v>28.57</v>
      </c>
      <c r="N14" s="5">
        <v>50</v>
      </c>
    </row>
    <row r="15" spans="1:14" ht="16.5" thickBot="1" x14ac:dyDescent="0.3">
      <c r="A15" s="58" t="s">
        <v>167</v>
      </c>
      <c r="B15" s="59">
        <v>0</v>
      </c>
      <c r="D15" s="4" t="s">
        <v>52</v>
      </c>
      <c r="E15" s="5">
        <v>10</v>
      </c>
      <c r="F15" s="5">
        <v>5</v>
      </c>
      <c r="G15" s="5">
        <v>62.5</v>
      </c>
      <c r="H15" s="5">
        <v>31.25</v>
      </c>
      <c r="J15" t="s">
        <v>224</v>
      </c>
      <c r="K15" s="5">
        <v>68.75</v>
      </c>
      <c r="L15" s="5">
        <v>37.5</v>
      </c>
      <c r="M15" s="5">
        <v>71.430000000000007</v>
      </c>
      <c r="N15" s="5">
        <v>50</v>
      </c>
    </row>
    <row r="16" spans="1:14" ht="16.5" thickBot="1" x14ac:dyDescent="0.3">
      <c r="A16" s="58" t="s">
        <v>168</v>
      </c>
      <c r="B16" s="59">
        <v>0</v>
      </c>
      <c r="D16" s="4" t="s">
        <v>53</v>
      </c>
      <c r="E16" s="5">
        <v>16</v>
      </c>
      <c r="F16" s="5">
        <v>16</v>
      </c>
      <c r="G16" s="5">
        <v>100</v>
      </c>
      <c r="H16" s="5">
        <v>100</v>
      </c>
    </row>
    <row r="17" spans="1:14" ht="16.5" thickBot="1" x14ac:dyDescent="0.3">
      <c r="A17" s="58" t="s">
        <v>169</v>
      </c>
      <c r="B17" s="59">
        <v>0</v>
      </c>
    </row>
    <row r="18" spans="1:14" ht="16.5" thickBot="1" x14ac:dyDescent="0.3">
      <c r="A18" s="60" t="s">
        <v>170</v>
      </c>
      <c r="B18" s="61">
        <v>0</v>
      </c>
      <c r="K18" s="45"/>
      <c r="L18" s="46"/>
      <c r="M18" s="46"/>
      <c r="N18" s="47"/>
    </row>
    <row r="19" spans="1:14" x14ac:dyDescent="0.25">
      <c r="A19" s="83" t="s">
        <v>27</v>
      </c>
      <c r="B19" s="83">
        <v>1</v>
      </c>
      <c r="K19" s="48"/>
      <c r="N19" s="49"/>
    </row>
    <row r="20" spans="1:14" x14ac:dyDescent="0.25">
      <c r="A20" s="84"/>
      <c r="B20" s="84"/>
      <c r="K20" s="48"/>
      <c r="N20" s="49"/>
    </row>
    <row r="21" spans="1:14" ht="15.75" thickBot="1" x14ac:dyDescent="0.3">
      <c r="A21" s="85"/>
      <c r="B21" s="85"/>
      <c r="K21" s="48"/>
      <c r="N21" s="49"/>
    </row>
    <row r="22" spans="1:14" x14ac:dyDescent="0.25">
      <c r="A22" s="83" t="s">
        <v>28</v>
      </c>
      <c r="B22" s="83">
        <v>1</v>
      </c>
      <c r="K22" s="48"/>
      <c r="N22" s="49"/>
    </row>
    <row r="23" spans="1:14" ht="15.75" thickBot="1" x14ac:dyDescent="0.3">
      <c r="A23" s="82"/>
      <c r="B23" s="82"/>
      <c r="K23" s="48"/>
      <c r="N23" s="49"/>
    </row>
    <row r="24" spans="1:14" ht="16.5" thickBot="1" x14ac:dyDescent="0.3">
      <c r="A24" s="58" t="s">
        <v>29</v>
      </c>
      <c r="B24" s="59">
        <v>0</v>
      </c>
      <c r="K24" s="50"/>
      <c r="L24" s="51"/>
      <c r="M24" s="51"/>
      <c r="N24" s="52"/>
    </row>
    <row r="25" spans="1:14" ht="16.5" thickBot="1" x14ac:dyDescent="0.3">
      <c r="A25" s="58" t="s">
        <v>30</v>
      </c>
      <c r="B25" s="59">
        <v>1</v>
      </c>
    </row>
    <row r="26" spans="1:14" ht="16.5" thickBot="1" x14ac:dyDescent="0.3">
      <c r="A26" s="58" t="s">
        <v>31</v>
      </c>
      <c r="B26" s="59">
        <v>1</v>
      </c>
    </row>
    <row r="27" spans="1:14" ht="16.5" thickBot="1" x14ac:dyDescent="0.3">
      <c r="A27" s="58" t="s">
        <v>32</v>
      </c>
      <c r="B27" s="59">
        <v>1</v>
      </c>
    </row>
    <row r="28" spans="1:14" ht="16.5" thickBot="1" x14ac:dyDescent="0.3">
      <c r="A28" s="58" t="s">
        <v>33</v>
      </c>
      <c r="B28" s="59">
        <v>0</v>
      </c>
    </row>
    <row r="29" spans="1:14" ht="16.5" thickBot="1" x14ac:dyDescent="0.3">
      <c r="A29" s="58" t="s">
        <v>151</v>
      </c>
      <c r="B29" s="59">
        <v>0</v>
      </c>
    </row>
    <row r="30" spans="1:14" ht="16.5" thickBot="1" x14ac:dyDescent="0.3">
      <c r="A30" s="58" t="s">
        <v>152</v>
      </c>
      <c r="B30" s="59">
        <v>1</v>
      </c>
    </row>
    <row r="31" spans="1:14" ht="16.5" thickBot="1" x14ac:dyDescent="0.3">
      <c r="A31" s="58" t="s">
        <v>161</v>
      </c>
      <c r="B31" s="59">
        <v>0</v>
      </c>
    </row>
    <row r="32" spans="1:14" ht="16.5" thickBot="1" x14ac:dyDescent="0.3">
      <c r="A32" s="58" t="s">
        <v>162</v>
      </c>
      <c r="B32" s="59">
        <v>1</v>
      </c>
    </row>
    <row r="33" spans="1:2" ht="16.5" thickBot="1" x14ac:dyDescent="0.3">
      <c r="A33" s="58" t="s">
        <v>164</v>
      </c>
      <c r="B33" s="59">
        <v>1</v>
      </c>
    </row>
    <row r="34" spans="1:2" x14ac:dyDescent="0.25">
      <c r="A34" s="81" t="s">
        <v>171</v>
      </c>
      <c r="B34" s="81">
        <v>1</v>
      </c>
    </row>
    <row r="35" spans="1:2" ht="15.75" thickBot="1" x14ac:dyDescent="0.3">
      <c r="A35" s="82"/>
      <c r="B35" s="82"/>
    </row>
    <row r="36" spans="1:2" x14ac:dyDescent="0.25">
      <c r="A36" s="86" t="s">
        <v>173</v>
      </c>
      <c r="B36" s="81">
        <v>1</v>
      </c>
    </row>
    <row r="37" spans="1:2" ht="15.75" thickBot="1" x14ac:dyDescent="0.3">
      <c r="A37" s="87"/>
      <c r="B37" s="82"/>
    </row>
    <row r="38" spans="1:2" ht="16.5" thickBot="1" x14ac:dyDescent="0.3">
      <c r="A38" s="58" t="s">
        <v>175</v>
      </c>
      <c r="B38" s="59">
        <v>1</v>
      </c>
    </row>
    <row r="39" spans="1:2" ht="16.5" thickBot="1" x14ac:dyDescent="0.3">
      <c r="A39" s="60" t="s">
        <v>177</v>
      </c>
      <c r="B39" s="61">
        <v>0</v>
      </c>
    </row>
  </sheetData>
  <mergeCells count="12">
    <mergeCell ref="A34:A35"/>
    <mergeCell ref="B34:B35"/>
    <mergeCell ref="A36:A37"/>
    <mergeCell ref="B36:B37"/>
    <mergeCell ref="K12:L12"/>
    <mergeCell ref="A22:A23"/>
    <mergeCell ref="B22:B23"/>
    <mergeCell ref="M12:N12"/>
    <mergeCell ref="A13:A14"/>
    <mergeCell ref="B13:B14"/>
    <mergeCell ref="A19:A21"/>
    <mergeCell ref="B19:B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0"/>
  <sheetViews>
    <sheetView topLeftCell="A10" zoomScale="85" zoomScaleNormal="85" workbookViewId="0">
      <selection activeCell="H24" sqref="H24"/>
    </sheetView>
  </sheetViews>
  <sheetFormatPr baseColWidth="10" defaultRowHeight="15" x14ac:dyDescent="0.25"/>
  <sheetData>
    <row r="1" spans="1:12" ht="32.25" thickBot="1" x14ac:dyDescent="0.3">
      <c r="A1" s="56" t="s">
        <v>19</v>
      </c>
      <c r="B1" s="57" t="s">
        <v>179</v>
      </c>
    </row>
    <row r="2" spans="1:12" ht="16.5" thickBot="1" x14ac:dyDescent="0.3">
      <c r="A2" s="54" t="s">
        <v>20</v>
      </c>
      <c r="B2" s="53">
        <v>0</v>
      </c>
    </row>
    <row r="3" spans="1:12" ht="16.5" thickBot="1" x14ac:dyDescent="0.3">
      <c r="A3" s="54" t="s">
        <v>21</v>
      </c>
      <c r="B3" s="53">
        <v>1</v>
      </c>
    </row>
    <row r="4" spans="1:12" ht="16.5" thickBot="1" x14ac:dyDescent="0.3">
      <c r="A4" s="54" t="s">
        <v>22</v>
      </c>
      <c r="B4" s="53">
        <v>0</v>
      </c>
    </row>
    <row r="5" spans="1:12" ht="16.5" thickBot="1" x14ac:dyDescent="0.3">
      <c r="A5" s="54" t="s">
        <v>23</v>
      </c>
      <c r="B5" s="53">
        <v>0</v>
      </c>
    </row>
    <row r="6" spans="1:12" ht="16.5" thickBot="1" x14ac:dyDescent="0.3">
      <c r="A6" s="54" t="s">
        <v>24</v>
      </c>
      <c r="B6" s="53">
        <v>0</v>
      </c>
      <c r="D6" s="4" t="s">
        <v>46</v>
      </c>
      <c r="E6" s="5" t="s">
        <v>47</v>
      </c>
      <c r="F6" s="5" t="s">
        <v>48</v>
      </c>
      <c r="G6" s="5" t="s">
        <v>49</v>
      </c>
      <c r="H6" s="5" t="s">
        <v>50</v>
      </c>
      <c r="K6" s="5" t="s">
        <v>226</v>
      </c>
      <c r="L6" s="5" t="s">
        <v>227</v>
      </c>
    </row>
    <row r="7" spans="1:12" ht="16.5" thickBot="1" x14ac:dyDescent="0.3">
      <c r="A7" s="54" t="s">
        <v>25</v>
      </c>
      <c r="B7" s="53">
        <v>0</v>
      </c>
      <c r="D7" s="4" t="s">
        <v>51</v>
      </c>
      <c r="E7" s="5">
        <v>2</v>
      </c>
      <c r="F7" s="5">
        <v>5</v>
      </c>
      <c r="G7" s="5">
        <v>28.57</v>
      </c>
      <c r="H7" s="5">
        <v>50</v>
      </c>
      <c r="J7" t="s">
        <v>225</v>
      </c>
      <c r="K7" s="5">
        <v>28.57</v>
      </c>
      <c r="L7" s="5">
        <v>50</v>
      </c>
    </row>
    <row r="8" spans="1:12" ht="16.5" thickBot="1" x14ac:dyDescent="0.3">
      <c r="A8" s="62" t="s">
        <v>26</v>
      </c>
      <c r="B8" s="63">
        <v>1</v>
      </c>
      <c r="D8" s="4" t="s">
        <v>52</v>
      </c>
      <c r="E8" s="5">
        <v>5</v>
      </c>
      <c r="F8" s="5">
        <v>5</v>
      </c>
      <c r="G8" s="5">
        <v>71.430000000000007</v>
      </c>
      <c r="H8" s="5">
        <v>50</v>
      </c>
      <c r="J8" t="s">
        <v>224</v>
      </c>
      <c r="K8" s="5">
        <v>71.430000000000007</v>
      </c>
      <c r="L8" s="5">
        <v>50</v>
      </c>
    </row>
    <row r="9" spans="1:12" ht="16.5" thickBot="1" x14ac:dyDescent="0.3">
      <c r="A9" s="54" t="s">
        <v>234</v>
      </c>
      <c r="B9" s="53">
        <v>1</v>
      </c>
      <c r="D9" s="4" t="s">
        <v>53</v>
      </c>
      <c r="E9" s="5">
        <v>7</v>
      </c>
      <c r="F9" s="5">
        <v>10</v>
      </c>
      <c r="G9" s="5">
        <v>100</v>
      </c>
      <c r="H9" s="5">
        <v>100</v>
      </c>
    </row>
    <row r="10" spans="1:12" ht="16.5" thickBot="1" x14ac:dyDescent="0.3">
      <c r="A10" s="54" t="s">
        <v>235</v>
      </c>
      <c r="B10" s="53">
        <v>1</v>
      </c>
    </row>
    <row r="11" spans="1:12" ht="16.5" thickBot="1" x14ac:dyDescent="0.3">
      <c r="A11" s="54" t="s">
        <v>236</v>
      </c>
      <c r="B11" s="53">
        <v>0</v>
      </c>
    </row>
    <row r="12" spans="1:12" ht="16.5" thickBot="1" x14ac:dyDescent="0.3">
      <c r="A12" s="54" t="s">
        <v>237</v>
      </c>
      <c r="B12" s="53">
        <v>1</v>
      </c>
      <c r="E12" s="4"/>
      <c r="F12" s="5"/>
      <c r="G12" s="5"/>
      <c r="H12" s="5"/>
      <c r="I12" s="5"/>
    </row>
    <row r="13" spans="1:12" ht="16.5" thickBot="1" x14ac:dyDescent="0.3">
      <c r="A13" s="54" t="s">
        <v>238</v>
      </c>
      <c r="B13" s="53">
        <v>1</v>
      </c>
      <c r="E13" s="4"/>
      <c r="F13" s="5"/>
      <c r="G13" s="5"/>
      <c r="H13" s="5"/>
      <c r="I13" s="5"/>
    </row>
    <row r="14" spans="1:12" ht="16.5" thickBot="1" x14ac:dyDescent="0.3">
      <c r="A14" s="54" t="s">
        <v>239</v>
      </c>
      <c r="B14" s="53">
        <v>1</v>
      </c>
      <c r="E14" s="4"/>
      <c r="F14" s="45"/>
      <c r="G14" s="46"/>
      <c r="H14" s="46"/>
      <c r="I14" s="47"/>
    </row>
    <row r="15" spans="1:12" ht="16.5" thickBot="1" x14ac:dyDescent="0.3">
      <c r="A15" s="54" t="s">
        <v>33</v>
      </c>
      <c r="B15" s="53">
        <v>0</v>
      </c>
      <c r="E15" s="4"/>
      <c r="F15" s="48"/>
      <c r="I15" s="49"/>
    </row>
    <row r="16" spans="1:12" ht="16.5" thickBot="1" x14ac:dyDescent="0.3">
      <c r="A16" s="54" t="s">
        <v>151</v>
      </c>
      <c r="B16" s="53">
        <v>0</v>
      </c>
      <c r="F16" s="48"/>
      <c r="I16" s="49"/>
    </row>
    <row r="17" spans="1:9" ht="16.5" thickBot="1" x14ac:dyDescent="0.3">
      <c r="A17" s="54" t="s">
        <v>152</v>
      </c>
      <c r="B17" s="53">
        <v>0</v>
      </c>
      <c r="F17" s="48"/>
      <c r="I17" s="49"/>
    </row>
    <row r="18" spans="1:9" ht="16.5" thickBot="1" x14ac:dyDescent="0.3">
      <c r="A18" s="62" t="s">
        <v>161</v>
      </c>
      <c r="B18" s="63">
        <v>0</v>
      </c>
      <c r="F18" s="48"/>
      <c r="I18" s="49"/>
    </row>
    <row r="19" spans="1:9" x14ac:dyDescent="0.25">
      <c r="F19" s="48"/>
      <c r="I19" s="49"/>
    </row>
    <row r="20" spans="1:9" ht="15.75" thickBot="1" x14ac:dyDescent="0.3">
      <c r="F20" s="50"/>
      <c r="G20" s="51"/>
      <c r="H20" s="51"/>
      <c r="I20" s="5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EDU+Pros</vt:lpstr>
      <vt:lpstr>FlyFucci 24hACI</vt:lpstr>
      <vt:lpstr>Clones 1</vt:lpstr>
      <vt:lpstr>Ts_MARCM</vt:lpstr>
      <vt:lpstr>MARCM con U-p35</vt:lpstr>
      <vt:lpstr>Clones 24h</vt:lpstr>
      <vt:lpstr>clones 7 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 DE LA PALOMA LOSADA PEREZ</cp:lastModifiedBy>
  <dcterms:created xsi:type="dcterms:W3CDTF">2023-03-29T17:07:40Z</dcterms:created>
  <dcterms:modified xsi:type="dcterms:W3CDTF">2025-02-28T19:24:17Z</dcterms:modified>
</cp:coreProperties>
</file>