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complutense-my.sharepoint.com/personal/marilosa_ucm_es/Documents/GRR/3rd summision/Para subir/"/>
    </mc:Choice>
  </mc:AlternateContent>
  <xr:revisionPtr revIDLastSave="22" documentId="13_ncr:1_{848BACD7-B68D-4E95-BCC2-58DA5FBA59AA}" xr6:coauthVersionLast="47" xr6:coauthVersionMax="47" xr10:uidLastSave="{7E088FCF-9213-4B99-B4DE-2D961E48EF6C}"/>
  <bookViews>
    <workbookView xWindow="-20610" yWindow="-120" windowWidth="20730" windowHeight="11040" tabRatio="736" xr2:uid="{00000000-000D-0000-FFFF-FFFF00000000}"/>
  </bookViews>
  <sheets>
    <sheet name="EG NP-like prosRNAi" sheetId="12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" i="12" l="1"/>
  <c r="C78" i="12"/>
  <c r="H63" i="12"/>
  <c r="F63" i="12"/>
  <c r="E63" i="12"/>
  <c r="C63" i="12"/>
  <c r="H62" i="12"/>
  <c r="F62" i="12"/>
  <c r="E62" i="12"/>
  <c r="C62" i="12"/>
  <c r="H61" i="12"/>
  <c r="F61" i="12"/>
  <c r="E61" i="12"/>
  <c r="C61" i="12"/>
  <c r="D61" i="12" s="1"/>
  <c r="L60" i="12"/>
  <c r="K60" i="12"/>
  <c r="J60" i="12"/>
  <c r="M60" i="12" s="1"/>
  <c r="I60" i="12"/>
  <c r="G60" i="12"/>
  <c r="D60" i="12"/>
  <c r="M59" i="12"/>
  <c r="L59" i="12"/>
  <c r="K59" i="12"/>
  <c r="J59" i="12"/>
  <c r="I59" i="12"/>
  <c r="G59" i="12"/>
  <c r="D59" i="12"/>
  <c r="L58" i="12"/>
  <c r="K58" i="12"/>
  <c r="J58" i="12"/>
  <c r="M58" i="12" s="1"/>
  <c r="I58" i="12"/>
  <c r="G58" i="12"/>
  <c r="D58" i="12"/>
  <c r="L57" i="12"/>
  <c r="K57" i="12"/>
  <c r="J57" i="12"/>
  <c r="I57" i="12"/>
  <c r="G57" i="12"/>
  <c r="D57" i="12"/>
  <c r="L56" i="12"/>
  <c r="J56" i="12"/>
  <c r="M56" i="12" s="1"/>
  <c r="I56" i="12"/>
  <c r="G56" i="12"/>
  <c r="D56" i="12"/>
  <c r="L55" i="12"/>
  <c r="K55" i="12"/>
  <c r="J55" i="12"/>
  <c r="M55" i="12" s="1"/>
  <c r="I55" i="12"/>
  <c r="G55" i="12"/>
  <c r="D55" i="12"/>
  <c r="M54" i="12"/>
  <c r="L54" i="12"/>
  <c r="K54" i="12"/>
  <c r="J54" i="12"/>
  <c r="I54" i="12"/>
  <c r="G54" i="12"/>
  <c r="D54" i="12"/>
  <c r="M53" i="12"/>
  <c r="L53" i="12"/>
  <c r="K53" i="12"/>
  <c r="J53" i="12"/>
  <c r="I53" i="12"/>
  <c r="G53" i="12"/>
  <c r="D53" i="12"/>
  <c r="L52" i="12"/>
  <c r="J52" i="12"/>
  <c r="I52" i="12"/>
  <c r="G52" i="12"/>
  <c r="D52" i="12"/>
  <c r="L51" i="12"/>
  <c r="K51" i="12"/>
  <c r="K61" i="12" s="1"/>
  <c r="J51" i="12"/>
  <c r="I51" i="12"/>
  <c r="G51" i="12"/>
  <c r="D51" i="12"/>
  <c r="H49" i="12"/>
  <c r="F49" i="12"/>
  <c r="E49" i="12"/>
  <c r="C49" i="12"/>
  <c r="H48" i="12"/>
  <c r="F48" i="12"/>
  <c r="E48" i="12"/>
  <c r="C48" i="12"/>
  <c r="L47" i="12"/>
  <c r="J47" i="12"/>
  <c r="I47" i="12"/>
  <c r="G47" i="12"/>
  <c r="D47" i="12"/>
  <c r="M46" i="12"/>
  <c r="L46" i="12"/>
  <c r="J46" i="12"/>
  <c r="I46" i="12"/>
  <c r="G46" i="12"/>
  <c r="D46" i="12"/>
  <c r="L45" i="12"/>
  <c r="K45" i="12"/>
  <c r="J45" i="12"/>
  <c r="I45" i="12"/>
  <c r="G45" i="12"/>
  <c r="D45" i="12"/>
  <c r="L44" i="12"/>
  <c r="K44" i="12"/>
  <c r="J44" i="12"/>
  <c r="I44" i="12"/>
  <c r="G44" i="12"/>
  <c r="D44" i="12"/>
  <c r="L43" i="12"/>
  <c r="J43" i="12"/>
  <c r="I43" i="12"/>
  <c r="G43" i="12"/>
  <c r="D43" i="12"/>
  <c r="L42" i="12"/>
  <c r="J42" i="12"/>
  <c r="M42" i="12" s="1"/>
  <c r="I42" i="12"/>
  <c r="G42" i="12"/>
  <c r="D42" i="12"/>
  <c r="M41" i="12"/>
  <c r="L41" i="12"/>
  <c r="K41" i="12"/>
  <c r="J41" i="12"/>
  <c r="I41" i="12"/>
  <c r="G41" i="12"/>
  <c r="D41" i="12"/>
  <c r="M40" i="12"/>
  <c r="L40" i="12"/>
  <c r="K40" i="12"/>
  <c r="J40" i="12"/>
  <c r="I40" i="12"/>
  <c r="I63" i="12" s="1"/>
  <c r="G40" i="12"/>
  <c r="D40" i="12"/>
  <c r="F29" i="12"/>
  <c r="E29" i="12"/>
  <c r="F28" i="12"/>
  <c r="E28" i="12"/>
  <c r="H18" i="12"/>
  <c r="F18" i="12"/>
  <c r="E18" i="12"/>
  <c r="C18" i="12"/>
  <c r="H17" i="12"/>
  <c r="F17" i="12"/>
  <c r="E17" i="12"/>
  <c r="C17" i="12"/>
  <c r="H16" i="12"/>
  <c r="F16" i="12"/>
  <c r="E16" i="12"/>
  <c r="C16" i="12"/>
  <c r="M15" i="12"/>
  <c r="L15" i="12"/>
  <c r="K15" i="12"/>
  <c r="J15" i="12"/>
  <c r="I15" i="12"/>
  <c r="G15" i="12"/>
  <c r="D15" i="12"/>
  <c r="M14" i="12"/>
  <c r="L14" i="12"/>
  <c r="K14" i="12"/>
  <c r="J14" i="12"/>
  <c r="I14" i="12"/>
  <c r="G14" i="12"/>
  <c r="D14" i="12"/>
  <c r="L13" i="12"/>
  <c r="K13" i="12"/>
  <c r="J13" i="12"/>
  <c r="M13" i="12" s="1"/>
  <c r="I13" i="12"/>
  <c r="G13" i="12"/>
  <c r="D13" i="12"/>
  <c r="L12" i="12"/>
  <c r="K12" i="12"/>
  <c r="J12" i="12"/>
  <c r="M12" i="12" s="1"/>
  <c r="I12" i="12"/>
  <c r="G12" i="12"/>
  <c r="D12" i="12"/>
  <c r="L11" i="12"/>
  <c r="K11" i="12"/>
  <c r="J11" i="12"/>
  <c r="I11" i="12"/>
  <c r="G11" i="12"/>
  <c r="G17" i="12" s="1"/>
  <c r="D11" i="12"/>
  <c r="H9" i="12"/>
  <c r="F9" i="12"/>
  <c r="E9" i="12"/>
  <c r="C9" i="12"/>
  <c r="H8" i="12"/>
  <c r="F8" i="12"/>
  <c r="E8" i="12"/>
  <c r="C8" i="12"/>
  <c r="L7" i="12"/>
  <c r="K7" i="12"/>
  <c r="J7" i="12"/>
  <c r="M7" i="12" s="1"/>
  <c r="I7" i="12"/>
  <c r="G7" i="12"/>
  <c r="D7" i="12"/>
  <c r="M6" i="12"/>
  <c r="L6" i="12"/>
  <c r="K6" i="12"/>
  <c r="J6" i="12"/>
  <c r="I6" i="12"/>
  <c r="G6" i="12"/>
  <c r="D6" i="12"/>
  <c r="M5" i="12"/>
  <c r="L5" i="12"/>
  <c r="K5" i="12"/>
  <c r="J5" i="12"/>
  <c r="I5" i="12"/>
  <c r="G5" i="12"/>
  <c r="G8" i="12" s="1"/>
  <c r="D5" i="12"/>
  <c r="M4" i="12"/>
  <c r="L4" i="12"/>
  <c r="K4" i="12"/>
  <c r="J4" i="12"/>
  <c r="I4" i="12"/>
  <c r="G4" i="12"/>
  <c r="D4" i="12"/>
  <c r="D9" i="12" s="1"/>
  <c r="L3" i="12"/>
  <c r="K3" i="12"/>
  <c r="J3" i="12"/>
  <c r="I3" i="12"/>
  <c r="G3" i="12"/>
  <c r="D3" i="12"/>
  <c r="L2" i="12"/>
  <c r="K2" i="12"/>
  <c r="J2" i="12"/>
  <c r="I2" i="12"/>
  <c r="G2" i="12"/>
  <c r="D2" i="12"/>
  <c r="D18" i="12" s="1"/>
  <c r="G9" i="12" l="1"/>
  <c r="D49" i="12"/>
  <c r="L61" i="12"/>
  <c r="I49" i="12"/>
  <c r="G61" i="12"/>
  <c r="K9" i="12"/>
  <c r="K8" i="12"/>
  <c r="L17" i="12"/>
  <c r="J63" i="12"/>
  <c r="M44" i="12"/>
  <c r="G62" i="12"/>
  <c r="I16" i="12"/>
  <c r="I18" i="12"/>
  <c r="M11" i="12"/>
  <c r="G49" i="12"/>
  <c r="J8" i="12"/>
  <c r="K17" i="12"/>
  <c r="L9" i="12"/>
  <c r="L8" i="12"/>
  <c r="K48" i="12"/>
  <c r="M52" i="12"/>
  <c r="D17" i="12"/>
  <c r="L48" i="12"/>
  <c r="G18" i="12"/>
  <c r="D63" i="12"/>
  <c r="D62" i="12"/>
  <c r="M3" i="12"/>
  <c r="D8" i="12"/>
  <c r="G63" i="12"/>
  <c r="M45" i="12"/>
  <c r="M47" i="12"/>
  <c r="I61" i="12"/>
  <c r="L16" i="12"/>
  <c r="M43" i="12"/>
  <c r="M63" i="12" s="1"/>
  <c r="M51" i="12"/>
  <c r="M57" i="12"/>
  <c r="M16" i="12"/>
  <c r="M17" i="12"/>
  <c r="M62" i="12"/>
  <c r="M61" i="12"/>
  <c r="J18" i="12"/>
  <c r="G48" i="12"/>
  <c r="L49" i="12"/>
  <c r="J62" i="12"/>
  <c r="M49" i="12"/>
  <c r="K62" i="12"/>
  <c r="I17" i="12"/>
  <c r="K63" i="12"/>
  <c r="I9" i="12"/>
  <c r="J17" i="12"/>
  <c r="D48" i="12"/>
  <c r="J61" i="12"/>
  <c r="J9" i="12"/>
  <c r="K18" i="12"/>
  <c r="I8" i="12"/>
  <c r="J16" i="12"/>
  <c r="L18" i="12"/>
  <c r="I48" i="12"/>
  <c r="L62" i="12"/>
  <c r="L63" i="12"/>
  <c r="J49" i="12"/>
  <c r="K49" i="12"/>
  <c r="I62" i="12"/>
  <c r="M2" i="12"/>
  <c r="K16" i="12"/>
  <c r="J48" i="12"/>
  <c r="M48" i="12" l="1"/>
  <c r="M18" i="12"/>
  <c r="M9" i="12"/>
  <c r="M8" i="12"/>
</calcChain>
</file>

<file path=xl/sharedStrings.xml><?xml version="1.0" encoding="utf-8"?>
<sst xmlns="http://schemas.openxmlformats.org/spreadsheetml/2006/main" count="319" uniqueCount="175">
  <si>
    <t>-</t>
  </si>
  <si>
    <t>Column A</t>
  </si>
  <si>
    <t>P value summary</t>
  </si>
  <si>
    <t>Yes</t>
  </si>
  <si>
    <t>*</t>
  </si>
  <si>
    <t>control</t>
  </si>
  <si>
    <t>Not Injured</t>
  </si>
  <si>
    <t>mean</t>
  </si>
  <si>
    <t>Injury control</t>
  </si>
  <si>
    <t>stem-like total</t>
  </si>
  <si>
    <t>stem-like pros-</t>
  </si>
  <si>
    <t>stem-like pros+</t>
  </si>
  <si>
    <t>Np-like total</t>
  </si>
  <si>
    <t>Np-like pros-</t>
  </si>
  <si>
    <t>Np-like pros+</t>
  </si>
  <si>
    <t>stem+np</t>
  </si>
  <si>
    <t>stem+np pros+</t>
  </si>
  <si>
    <t>%pros+ en stem</t>
  </si>
  <si>
    <t>%pros+ en NP</t>
  </si>
  <si>
    <t>%pros total</t>
  </si>
  <si>
    <t>EG&gt;prosRNAi</t>
  </si>
  <si>
    <t xml:space="preserve"> 20190703 maria R56F03-G-trace-injury 22hACI anti-pros.lif - Mark_and_Find_001/Pos006_S001</t>
  </si>
  <si>
    <t>Number of values</t>
  </si>
  <si>
    <t xml:space="preserve"> 20190703 maria R56F03-G-trace-injury 22hACI anti-pros.lif - Mark_and_Find_001/Pos005_S001</t>
  </si>
  <si>
    <t xml:space="preserve"> 20190703 maria R56F03-G-trace-injury 22hACI anti-pros.lif - Mark_and_Find_001/Pos004_S001</t>
  </si>
  <si>
    <t>Minimum</t>
  </si>
  <si>
    <t>21,00</t>
  </si>
  <si>
    <t>8,000</t>
  </si>
  <si>
    <t>7,000</t>
  </si>
  <si>
    <t>22,00</t>
  </si>
  <si>
    <t xml:space="preserve"> 20190703 maria R56F03-G-trace-injury 22hACI anti-pros.lif - Mark_and_Find_001/Pos003_S001</t>
  </si>
  <si>
    <t>25% Percentile</t>
  </si>
  <si>
    <t>26,25</t>
  </si>
  <si>
    <t>11,00</t>
  </si>
  <si>
    <t>13,75</t>
  </si>
  <si>
    <t>23,50</t>
  </si>
  <si>
    <t xml:space="preserve"> 20190703 maria R56F03-G-trace-injury 22hACI anti-pros.lif - Mark_and_Find_001/Pos002_S001</t>
  </si>
  <si>
    <t>Median</t>
  </si>
  <si>
    <t>32,50</t>
  </si>
  <si>
    <t>17,00</t>
  </si>
  <si>
    <t>27,00</t>
  </si>
  <si>
    <t>25,00</t>
  </si>
  <si>
    <t xml:space="preserve"> 20190703 maria R56F03-G-trace-injury 22hACI anti-pros.lif - Mark_and_Find_001/Pos001_S001</t>
  </si>
  <si>
    <t>75% Percentile</t>
  </si>
  <si>
    <t>38,75</t>
  </si>
  <si>
    <t>28,50</t>
  </si>
  <si>
    <t>37,50</t>
  </si>
  <si>
    <t>Maximum</t>
  </si>
  <si>
    <t>44,00</t>
  </si>
  <si>
    <t>30,00</t>
  </si>
  <si>
    <t>41,00</t>
  </si>
  <si>
    <t>sd</t>
  </si>
  <si>
    <t>Injury pors RNAi</t>
  </si>
  <si>
    <t>Mean</t>
  </si>
  <si>
    <t>19,20</t>
  </si>
  <si>
    <t>26,33</t>
  </si>
  <si>
    <t>29,40</t>
  </si>
  <si>
    <t>20190703 maria R56F03-G-trace prosRNAi injury 22hACI anti-pros.lif - Mark_and_Find_001/Pos005_S001</t>
  </si>
  <si>
    <t>Std. Deviation</t>
  </si>
  <si>
    <t>7,868</t>
  </si>
  <si>
    <t>9,149</t>
  </si>
  <si>
    <t>Table Analyzed</t>
  </si>
  <si>
    <t>Data 1</t>
  </si>
  <si>
    <t>13,47</t>
  </si>
  <si>
    <t>7,893</t>
  </si>
  <si>
    <t>stem-like</t>
  </si>
  <si>
    <t>20190703 maria R56F03-G-trace prosRNAi injury 22hACI anti-pros.lif - Mark_and_Find_001/Pos004_S001</t>
  </si>
  <si>
    <t>Std. Error</t>
  </si>
  <si>
    <t>3,212</t>
  </si>
  <si>
    <t>4,091</t>
  </si>
  <si>
    <t>5,499</t>
  </si>
  <si>
    <t>3,530</t>
  </si>
  <si>
    <t>20190703 maria R56F03-G-trace prosRNAi injury 22hACI anti-pros.lif - Mark_and_Find_001/Pos003_S001</t>
  </si>
  <si>
    <t>vs</t>
  </si>
  <si>
    <t>20190703 maria R56F03-G-trace prosRNAi injury 22hACI anti-pros.lif - Mark_and_Find_001/Pos002_S001</t>
  </si>
  <si>
    <t>Lower 95% CI of mean</t>
  </si>
  <si>
    <t>24,24</t>
  </si>
  <si>
    <t>7,840</t>
  </si>
  <si>
    <t>Column B</t>
  </si>
  <si>
    <t>12,20</t>
  </si>
  <si>
    <t>19,60</t>
  </si>
  <si>
    <t>20190703 maria R56F03-G-trace prosRNAi injury 22hACI anti-pros.lif - Mark_and_Find_001/Pos001_S001</t>
  </si>
  <si>
    <t>Upper 95% CI of mean</t>
  </si>
  <si>
    <t>40,76</t>
  </si>
  <si>
    <t>30,56</t>
  </si>
  <si>
    <t>40,47</t>
  </si>
  <si>
    <t>39,20</t>
  </si>
  <si>
    <t>Unpaired t test</t>
  </si>
  <si>
    <t>KS normality test</t>
  </si>
  <si>
    <t>P value</t>
  </si>
  <si>
    <t>0,0289</t>
  </si>
  <si>
    <t>0,6656</t>
  </si>
  <si>
    <t>t-test</t>
  </si>
  <si>
    <t>KS distance</t>
  </si>
  <si>
    <t>0,1170</t>
  </si>
  <si>
    <t>0,2030</t>
  </si>
  <si>
    <t>0,1864</t>
  </si>
  <si>
    <t>0,3114</t>
  </si>
  <si>
    <t>ns</t>
  </si>
  <si>
    <t>P &gt; 0.10</t>
  </si>
  <si>
    <t>Are means signif. different? (P &lt; 0.05)</t>
  </si>
  <si>
    <t>No</t>
  </si>
  <si>
    <t>Np-like total (INJURY)</t>
  </si>
  <si>
    <t>Passed normality test (alpha=0.05)?</t>
  </si>
  <si>
    <t>One- or two-tailed P value?</t>
  </si>
  <si>
    <t>Two-tailed</t>
  </si>
  <si>
    <t>prosRNAi</t>
  </si>
  <si>
    <t>t, df</t>
  </si>
  <si>
    <t>t=2.596 df=9</t>
  </si>
  <si>
    <t>t=0.4468 df=9</t>
  </si>
  <si>
    <t>D'Agostino &amp; Pearson omnibus normality test</t>
  </si>
  <si>
    <t>How big is the difference?</t>
  </si>
  <si>
    <t>K2</t>
  </si>
  <si>
    <t>N too small</t>
  </si>
  <si>
    <t>Mean ± SEM of column A</t>
  </si>
  <si>
    <t>32.50 ± 3.212 N=6</t>
  </si>
  <si>
    <t>26.33 ± 5.499 N=6</t>
  </si>
  <si>
    <t>Mean ± SEM of column B</t>
  </si>
  <si>
    <t>19.20 ± 4.091 N=5</t>
  </si>
  <si>
    <t>29.40 ± 3.530 N=5</t>
  </si>
  <si>
    <t>STEM-like total (INJURY)</t>
  </si>
  <si>
    <t>Difference between means</t>
  </si>
  <si>
    <t>13.30 ± 5.123</t>
  </si>
  <si>
    <t>-3.067 ± 6.864</t>
  </si>
  <si>
    <t>95% confidence interval</t>
  </si>
  <si>
    <t>1.711 to 24.89</t>
  </si>
  <si>
    <t>-18.59 to 12.46</t>
  </si>
  <si>
    <t>R squared</t>
  </si>
  <si>
    <t>0,4282</t>
  </si>
  <si>
    <t>0,02170</t>
  </si>
  <si>
    <t>Shapiro-Wilk normality test</t>
  </si>
  <si>
    <t>W</t>
  </si>
  <si>
    <t>F test to compare variances</t>
  </si>
  <si>
    <t>F,DFn, Dfd</t>
  </si>
  <si>
    <t>1.352, 4, 5</t>
  </si>
  <si>
    <t>2.913, 5, 4</t>
  </si>
  <si>
    <t>0,7354</t>
  </si>
  <si>
    <t>0,3224</t>
  </si>
  <si>
    <t>Are variances significantly different?</t>
  </si>
  <si>
    <t>Sum</t>
  </si>
  <si>
    <t>195,0</t>
  </si>
  <si>
    <t>96,00</t>
  </si>
  <si>
    <t>158,0</t>
  </si>
  <si>
    <t>147,0</t>
  </si>
  <si>
    <t>NOT injured</t>
  </si>
  <si>
    <t>Counter Window - 20190627maria R56F03-G-trace 24hACI NOInj-anti-pros.lif - Mark_and_Find_001/Pos011_S001</t>
  </si>
  <si>
    <t>Stem-like cells</t>
  </si>
  <si>
    <t>Counter Window - 20190627maria R56F03-G-trace 24hACI NOInj-anti-pros.lif - Mark_and_Find_001/Pos01_S001</t>
  </si>
  <si>
    <t xml:space="preserve"> </t>
  </si>
  <si>
    <t>Injured</t>
  </si>
  <si>
    <t>Counter Window - 20190627maria R56F03-G-trace 24hACI NOInj-anti-pros.lif - Mark_and_Find_001/Pos02_S001</t>
  </si>
  <si>
    <t>Total</t>
  </si>
  <si>
    <t>Pros +</t>
  </si>
  <si>
    <t>Counter Window - 20190627maria R56F03-G-trace 24hACI NOInj-anti-pros.lif - Mark_and_Find_001/Pos03_S001</t>
  </si>
  <si>
    <t>Counter Window - 20190627maria R56F03-G-trace 24hACI NOInj-anti-pros.lif - Mark_and_Find_001/Pos04_S001</t>
  </si>
  <si>
    <t>Counter Window - 20190627maria R56F03-G-trace 24hACI NOInj-anti-pros.lif - Mark_and_Find_001/Pos05_S001</t>
  </si>
  <si>
    <t>t-test INJ vs NI</t>
  </si>
  <si>
    <t>Counter Window - 20190627maria R56F03-G-trace 24hACI NOInj-anti-pros.lif - Mark_and_Find_001/Pos06_S001</t>
  </si>
  <si>
    <t>Counter Window - 20190627maria R56F03-G-trace 24hACI NOInj-anti-pros.lif - Mark_and_Find_001/Pos08_S001</t>
  </si>
  <si>
    <t xml:space="preserve">mean </t>
  </si>
  <si>
    <t>injured</t>
  </si>
  <si>
    <t>20190627maria R56F03-G-trace 24hACI Injury-anti-pros.lif - Mark_and_Find_001/Pos001</t>
  </si>
  <si>
    <t>20190627maria R56F03-G-trace 24hACI Injury-anti-pros.lif - Mark_and_Find_001/Pos002</t>
  </si>
  <si>
    <t>% Pros+ en Stem</t>
  </si>
  <si>
    <t>% pros+ en NP</t>
  </si>
  <si>
    <t>20190627maria R56F03-G-trace 24hACI Injury-anti-pros.lif - Mark_and_Find_001/Pos003</t>
  </si>
  <si>
    <t>20190627maria R56F03-G-trace 24hACI Injury-anti-pros.lif - Mark_and_Find_001/Pos004</t>
  </si>
  <si>
    <t>20190627maria R56F03-G-trace 24hACI Injury-anti-pros.lif - Mark_and_Find_001/Pos005</t>
  </si>
  <si>
    <t>20190627maria R56F03-G-trace 24hACI Injury-anti-pros.lif - Mark_and_Find_001/Pos006</t>
  </si>
  <si>
    <t>20190627maria R56F03-G-trace 24hACI Injury-anti-pros.lif - Mark_and_Find_001/Pos007</t>
  </si>
  <si>
    <t>20190627maria R56F03-G-trace 24hACI Injury-anti-pros.lif - Mark_and_Find_001/Pos008</t>
  </si>
  <si>
    <t>20190627maria R56F03-G-trace 24hACI Injury-anti-pros.lif - Mark_and_Find_001/Pos009</t>
  </si>
  <si>
    <t>20190627maria R56F03-G-trace 24hACI Injury-anti-pros.lif - Mark_and_Find_001/Pos010</t>
  </si>
  <si>
    <t>injured  20190703 vs 20190627</t>
  </si>
  <si>
    <t>lo de arriba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</si>
</sst>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/>
    <xf numFmtId="0" fontId="1" fillId="0" borderId="0" xfId="0" applyFont="1"/>
    <xf numFmtId="0" fontId="1" fillId="2" borderId="0" xfId="0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Alignment="1">
      <alignment wrapText="1"/>
    </xf>
    <xf numFmtId="0" fontId="0" fillId="3" borderId="0" xfId="0" applyFill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3" borderId="3" xfId="0" applyFill="1" applyBorder="1"/>
    <xf numFmtId="0" fontId="3" fillId="2" borderId="4" xfId="0" applyFont="1" applyFill="1" applyBorder="1"/>
    <xf numFmtId="0" fontId="3" fillId="2" borderId="0" xfId="0" applyFont="1" applyFill="1"/>
    <xf numFmtId="0" fontId="2" fillId="2" borderId="5" xfId="0" applyFont="1" applyFill="1" applyBorder="1"/>
    <xf numFmtId="0" fontId="4" fillId="3" borderId="4" xfId="0" applyFont="1" applyFill="1" applyBorder="1"/>
    <xf numFmtId="0" fontId="4" fillId="3" borderId="0" xfId="0" applyFont="1" applyFill="1"/>
    <xf numFmtId="0" fontId="0" fillId="3" borderId="5" xfId="0" applyFill="1" applyBorder="1"/>
    <xf numFmtId="0" fontId="5" fillId="0" borderId="0" xfId="0" applyFont="1" applyAlignment="1">
      <alignment wrapText="1"/>
    </xf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0" xfId="0" applyFont="1"/>
    <xf numFmtId="0" fontId="6" fillId="0" borderId="4" xfId="0" applyFont="1" applyBorder="1"/>
    <xf numFmtId="0" fontId="6" fillId="0" borderId="0" xfId="0" applyFont="1"/>
    <xf numFmtId="0" fontId="7" fillId="2" borderId="4" xfId="0" applyFont="1" applyFill="1" applyBorder="1"/>
    <xf numFmtId="0" fontId="7" fillId="2" borderId="0" xfId="0" applyFont="1" applyFill="1"/>
    <xf numFmtId="0" fontId="6" fillId="3" borderId="4" xfId="0" applyFont="1" applyFill="1" applyBorder="1"/>
    <xf numFmtId="0" fontId="6" fillId="3" borderId="0" xfId="0" applyFont="1" applyFill="1"/>
    <xf numFmtId="0" fontId="0" fillId="2" borderId="5" xfId="0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9" xfId="0" applyFont="1" applyBorder="1"/>
    <xf numFmtId="0" fontId="4" fillId="0" borderId="6" xfId="0" applyFont="1" applyBorder="1"/>
    <xf numFmtId="0" fontId="4" fillId="0" borderId="7" xfId="0" applyFont="1" applyBorder="1"/>
    <xf numFmtId="0" fontId="3" fillId="2" borderId="6" xfId="0" applyFont="1" applyFill="1" applyBorder="1"/>
    <xf numFmtId="0" fontId="3" fillId="2" borderId="7" xfId="0" applyFont="1" applyFill="1" applyBorder="1"/>
    <xf numFmtId="0" fontId="2" fillId="2" borderId="8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0" fillId="3" borderId="8" xfId="0" applyFill="1" applyBorder="1"/>
    <xf numFmtId="0" fontId="1" fillId="0" borderId="10" xfId="0" applyFont="1" applyBorder="1"/>
    <xf numFmtId="0" fontId="1" fillId="0" borderId="11" xfId="0" applyFont="1" applyBorder="1"/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Mean No. NP-like cells</c:v>
          </c:tx>
          <c:invertIfNegative val="0"/>
          <c:errBars>
            <c:errBarType val="plus"/>
            <c:errValType val="cust"/>
            <c:noEndCap val="0"/>
            <c:plus>
              <c:numRef>
                <c:f>'[1]EG&gt;G-trace'!$J$23:$K$23</c:f>
                <c:numCache>
                  <c:formatCode>General</c:formatCode>
                  <c:ptCount val="2"/>
                  <c:pt idx="0">
                    <c:v>7.8676553051083804</c:v>
                  </c:pt>
                  <c:pt idx="1">
                    <c:v>9.1487704091861435</c:v>
                  </c:pt>
                </c:numCache>
              </c:numRef>
            </c:plus>
            <c:minus>
              <c:numRef>
                <c:f>'[1]EG&gt;G-trace'!$J$23:$K$23</c:f>
                <c:numCache>
                  <c:formatCode>General</c:formatCode>
                  <c:ptCount val="2"/>
                  <c:pt idx="0">
                    <c:v>7.8676553051083804</c:v>
                  </c:pt>
                  <c:pt idx="1">
                    <c:v>9.1487704091861435</c:v>
                  </c:pt>
                </c:numCache>
              </c:numRef>
            </c:minus>
          </c:errBars>
          <c:cat>
            <c:multiLvlStrRef>
              <c:f>'[1]EG&gt;G-trace'!$J$20:$K$21</c:f>
              <c:multiLvlStrCache>
                <c:ptCount val="2"/>
                <c:lvl>
                  <c:pt idx="0">
                    <c:v>control</c:v>
                  </c:pt>
                  <c:pt idx="1">
                    <c:v>prosRNAi</c:v>
                  </c:pt>
                </c:lvl>
                <c:lvl>
                  <c:pt idx="0">
                    <c:v>Np-like total</c:v>
                  </c:pt>
                </c:lvl>
              </c:multiLvlStrCache>
            </c:multiLvlStrRef>
          </c:cat>
          <c:val>
            <c:numRef>
              <c:f>'[1]EG&gt;G-trace'!$J$22:$K$22</c:f>
              <c:numCache>
                <c:formatCode>General</c:formatCode>
                <c:ptCount val="2"/>
                <c:pt idx="0">
                  <c:v>32.5</c:v>
                </c:pt>
                <c:pt idx="1">
                  <c:v>19.2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A4-4618-9582-3766D00CB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24832"/>
        <c:axId val="183626368"/>
      </c:barChart>
      <c:catAx>
        <c:axId val="183624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3626368"/>
        <c:crosses val="autoZero"/>
        <c:auto val="1"/>
        <c:lblAlgn val="ctr"/>
        <c:lblOffset val="100"/>
        <c:noMultiLvlLbl val="0"/>
      </c:catAx>
      <c:valAx>
        <c:axId val="1836263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83624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No. Stem-like Cells</c:v>
          </c:tx>
          <c:invertIfNegative val="0"/>
          <c:errBars>
            <c:errBarType val="both"/>
            <c:errValType val="cust"/>
            <c:noEndCap val="0"/>
            <c:plus>
              <c:numRef>
                <c:f>'[1]EG&gt;G-trace'!$P$44:$S$44</c:f>
                <c:numCache>
                  <c:formatCode>General</c:formatCode>
                  <c:ptCount val="4"/>
                  <c:pt idx="0">
                    <c:v>5.0832357523811265</c:v>
                  </c:pt>
                  <c:pt idx="1">
                    <c:v>0.35355339059327379</c:v>
                  </c:pt>
                  <c:pt idx="2">
                    <c:v>11.435325385255405</c:v>
                  </c:pt>
                  <c:pt idx="3">
                    <c:v>1.7638342073763937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multiLvlStrRef>
              <c:f>'[1]EG&gt;G-trace'!$P$41:$S$42</c:f>
              <c:multiLvlStrCache>
                <c:ptCount val="4"/>
                <c:lvl>
                  <c:pt idx="0">
                    <c:v>Total</c:v>
                  </c:pt>
                  <c:pt idx="1">
                    <c:v>Pros +</c:v>
                  </c:pt>
                  <c:pt idx="2">
                    <c:v>Total</c:v>
                  </c:pt>
                  <c:pt idx="3">
                    <c:v>Pros +</c:v>
                  </c:pt>
                </c:lvl>
                <c:lvl>
                  <c:pt idx="0">
                    <c:v>Not Injured</c:v>
                  </c:pt>
                  <c:pt idx="2">
                    <c:v>Injured</c:v>
                  </c:pt>
                </c:lvl>
              </c:multiLvlStrCache>
            </c:multiLvlStrRef>
          </c:cat>
          <c:val>
            <c:numRef>
              <c:f>'[1]EG&gt;G-trace'!$P$43:$S$43</c:f>
              <c:numCache>
                <c:formatCode>General</c:formatCode>
                <c:ptCount val="4"/>
                <c:pt idx="0">
                  <c:v>4.125</c:v>
                </c:pt>
                <c:pt idx="1">
                  <c:v>0.125</c:v>
                </c:pt>
                <c:pt idx="2">
                  <c:v>15.9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5-408E-8FF1-14051D401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704576"/>
        <c:axId val="183735040"/>
      </c:barChart>
      <c:catAx>
        <c:axId val="183704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s-ES"/>
          </a:p>
        </c:txPr>
        <c:crossAx val="183735040"/>
        <c:crosses val="autoZero"/>
        <c:auto val="1"/>
        <c:lblAlgn val="ctr"/>
        <c:lblOffset val="100"/>
        <c:noMultiLvlLbl val="0"/>
      </c:catAx>
      <c:valAx>
        <c:axId val="183735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3704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'[1]EG&gt;G-trace'!$Q$54:$T$54</c:f>
                <c:numCache>
                  <c:formatCode>General</c:formatCode>
                  <c:ptCount val="4"/>
                  <c:pt idx="0">
                    <c:v>4.1666666666666664E-2</c:v>
                  </c:pt>
                  <c:pt idx="1">
                    <c:v>0.33863664974686564</c:v>
                  </c:pt>
                  <c:pt idx="2">
                    <c:v>0.29576817443602166</c:v>
                  </c:pt>
                  <c:pt idx="3">
                    <c:v>0.23356184536008495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</c:errBars>
          <c:cat>
            <c:multiLvlStrRef>
              <c:f>'[1]EG&gt;G-trace'!$Q$51:$T$52</c:f>
              <c:multiLvlStrCache>
                <c:ptCount val="4"/>
                <c:lvl>
                  <c:pt idx="0">
                    <c:v>% Pros+ en Stem</c:v>
                  </c:pt>
                  <c:pt idx="1">
                    <c:v>% pros+ en NP</c:v>
                  </c:pt>
                  <c:pt idx="2">
                    <c:v>% Pros+ en Stem</c:v>
                  </c:pt>
                  <c:pt idx="3">
                    <c:v>% pros+ en NP</c:v>
                  </c:pt>
                </c:lvl>
                <c:lvl>
                  <c:pt idx="0">
                    <c:v>Not Injured</c:v>
                  </c:pt>
                  <c:pt idx="2">
                    <c:v>Injured</c:v>
                  </c:pt>
                </c:lvl>
              </c:multiLvlStrCache>
            </c:multiLvlStrRef>
          </c:cat>
          <c:val>
            <c:numRef>
              <c:f>'[1]EG&gt;G-trace'!$Q$53:$T$53</c:f>
              <c:numCache>
                <c:formatCode>General</c:formatCode>
                <c:ptCount val="4"/>
                <c:pt idx="0">
                  <c:v>2.0833333333333332E-2</c:v>
                </c:pt>
                <c:pt idx="1">
                  <c:v>0.49198327215568594</c:v>
                </c:pt>
                <c:pt idx="2">
                  <c:v>0.17639043103439389</c:v>
                </c:pt>
                <c:pt idx="3">
                  <c:v>0.3058885382934296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C-4465-BAFE-5366D6E41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747328"/>
        <c:axId val="183748864"/>
      </c:barChart>
      <c:catAx>
        <c:axId val="183747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s-ES"/>
          </a:p>
        </c:txPr>
        <c:crossAx val="183748864"/>
        <c:crosses val="autoZero"/>
        <c:auto val="1"/>
        <c:lblAlgn val="ctr"/>
        <c:lblOffset val="100"/>
        <c:noMultiLvlLbl val="0"/>
      </c:catAx>
      <c:valAx>
        <c:axId val="183748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3747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391486</xdr:colOff>
      <xdr:row>0</xdr:row>
      <xdr:rowOff>84963</xdr:rowOff>
    </xdr:from>
    <xdr:to>
      <xdr:col>25</xdr:col>
      <xdr:colOff>352587</xdr:colOff>
      <xdr:row>9</xdr:row>
      <xdr:rowOff>114220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9525</xdr:colOff>
      <xdr:row>39</xdr:row>
      <xdr:rowOff>23812</xdr:rowOff>
    </xdr:from>
    <xdr:to>
      <xdr:col>24</xdr:col>
      <xdr:colOff>228600</xdr:colOff>
      <xdr:row>47</xdr:row>
      <xdr:rowOff>71437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390524</xdr:colOff>
      <xdr:row>49</xdr:row>
      <xdr:rowOff>42862</xdr:rowOff>
    </xdr:from>
    <xdr:to>
      <xdr:col>27</xdr:col>
      <xdr:colOff>476249</xdr:colOff>
      <xdr:row>59</xdr:row>
      <xdr:rowOff>301625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371475</xdr:colOff>
          <xdr:row>14</xdr:row>
          <xdr:rowOff>9525</xdr:rowOff>
        </xdr:from>
        <xdr:to>
          <xdr:col>29</xdr:col>
          <xdr:colOff>123825</xdr:colOff>
          <xdr:row>29</xdr:row>
          <xdr:rowOff>85725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16</xdr:row>
          <xdr:rowOff>0</xdr:rowOff>
        </xdr:from>
        <xdr:to>
          <xdr:col>45</xdr:col>
          <xdr:colOff>971550</xdr:colOff>
          <xdr:row>32</xdr:row>
          <xdr:rowOff>152400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Maria/Desktop/GRR/resultados/G-trace/G-trace%20con%20anti-pr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Maria/Desktop/GRR/resultados/G-trace/No.%20stem-like%20cells%20in%20old%20flies_10-12day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&gt;G-trace"/>
      <sheetName val="ALG&gt;G-trace"/>
      <sheetName val="EG"/>
      <sheetName val="ALG"/>
    </sheetNames>
    <sheetDataSet>
      <sheetData sheetId="0">
        <row r="20">
          <cell r="J20" t="str">
            <v>Np-like total</v>
          </cell>
        </row>
        <row r="21">
          <cell r="J21" t="str">
            <v>control</v>
          </cell>
          <cell r="K21" t="str">
            <v>prosRNAi</v>
          </cell>
        </row>
        <row r="22">
          <cell r="J22">
            <v>32.5</v>
          </cell>
          <cell r="K22">
            <v>19.2</v>
          </cell>
        </row>
        <row r="23">
          <cell r="J23">
            <v>7.8676553051083804</v>
          </cell>
          <cell r="K23">
            <v>9.1487704091861435</v>
          </cell>
        </row>
        <row r="41">
          <cell r="P41" t="str">
            <v>Not Injured</v>
          </cell>
          <cell r="R41" t="str">
            <v>Injured</v>
          </cell>
        </row>
        <row r="42">
          <cell r="P42" t="str">
            <v>Total</v>
          </cell>
          <cell r="Q42" t="str">
            <v>Pros +</v>
          </cell>
          <cell r="R42" t="str">
            <v>Total</v>
          </cell>
          <cell r="S42" t="str">
            <v>Pros +</v>
          </cell>
        </row>
        <row r="43">
          <cell r="P43">
            <v>4.125</v>
          </cell>
          <cell r="Q43">
            <v>0.125</v>
          </cell>
          <cell r="R43">
            <v>15.9</v>
          </cell>
          <cell r="S43">
            <v>2</v>
          </cell>
        </row>
        <row r="44">
          <cell r="P44">
            <v>5.0832357523811265</v>
          </cell>
          <cell r="Q44">
            <v>0.35355339059327379</v>
          </cell>
          <cell r="R44">
            <v>11.435325385255405</v>
          </cell>
          <cell r="S44">
            <v>1.7638342073763937</v>
          </cell>
        </row>
        <row r="51">
          <cell r="Q51" t="str">
            <v>Not Injured</v>
          </cell>
          <cell r="S51" t="str">
            <v>Injured</v>
          </cell>
        </row>
        <row r="52">
          <cell r="Q52" t="str">
            <v>% Pros+ en Stem</v>
          </cell>
          <cell r="R52" t="str">
            <v>% pros+ en NP</v>
          </cell>
          <cell r="S52" t="str">
            <v>% Pros+ en Stem</v>
          </cell>
          <cell r="T52" t="str">
            <v>% pros+ en NP</v>
          </cell>
        </row>
        <row r="53">
          <cell r="Q53">
            <v>2.0833333333333332E-2</v>
          </cell>
          <cell r="R53">
            <v>0.49198327215568594</v>
          </cell>
          <cell r="S53">
            <v>0.17639043103439389</v>
          </cell>
          <cell r="T53">
            <v>0.3058885382934296</v>
          </cell>
        </row>
        <row r="54">
          <cell r="Q54">
            <v>4.1666666666666664E-2</v>
          </cell>
          <cell r="R54">
            <v>0.33863664974686564</v>
          </cell>
          <cell r="S54">
            <v>0.29576817443602166</v>
          </cell>
          <cell r="T54">
            <v>0.23356184536008495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13">
          <cell r="G13" t="str">
            <v>ALG no INJ</v>
          </cell>
          <cell r="H13" t="str">
            <v>ALG INJ</v>
          </cell>
          <cell r="J13" t="str">
            <v>EG no INJ</v>
          </cell>
          <cell r="K13" t="str">
            <v>EG INJ</v>
          </cell>
        </row>
        <row r="14">
          <cell r="G14">
            <v>2.875</v>
          </cell>
          <cell r="H14">
            <v>17.333333333333332</v>
          </cell>
          <cell r="J14">
            <v>5.666666666666667</v>
          </cell>
          <cell r="K14">
            <v>17.600000000000001</v>
          </cell>
        </row>
        <row r="15">
          <cell r="G15">
            <v>1.4577379737113252</v>
          </cell>
          <cell r="H15">
            <v>9.9373034571758954</v>
          </cell>
          <cell r="J15">
            <v>1.8708286933869707</v>
          </cell>
          <cell r="K15">
            <v>6.7856056799997191</v>
          </cell>
        </row>
      </sheetData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U78"/>
  <sheetViews>
    <sheetView tabSelected="1" topLeftCell="O39" zoomScale="70" zoomScaleNormal="70" workbookViewId="0">
      <selection activeCell="W17" sqref="W17"/>
    </sheetView>
  </sheetViews>
  <sheetFormatPr baseColWidth="10" defaultRowHeight="15" x14ac:dyDescent="0.25"/>
  <cols>
    <col min="2" max="2" width="59.42578125" style="12" customWidth="1"/>
    <col min="3" max="3" width="14.140625" customWidth="1"/>
    <col min="4" max="4" width="15.42578125" customWidth="1"/>
    <col min="5" max="5" width="15" customWidth="1"/>
    <col min="6" max="7" width="15.5703125" customWidth="1"/>
    <col min="8" max="8" width="13.5703125" customWidth="1"/>
    <col min="10" max="10" width="22.5703125" customWidth="1"/>
    <col min="11" max="11" width="14.7109375" customWidth="1"/>
    <col min="12" max="12" width="17.140625" customWidth="1"/>
    <col min="16" max="16" width="13.42578125" customWidth="1"/>
    <col min="17" max="17" width="14.140625" customWidth="1"/>
    <col min="22" max="22" width="29.140625" customWidth="1"/>
    <col min="30" max="30" width="6.5703125" customWidth="1"/>
    <col min="32" max="32" width="20" customWidth="1"/>
    <col min="37" max="37" width="29.7109375" customWidth="1"/>
    <col min="46" max="46" width="15.28515625" customWidth="1"/>
    <col min="47" max="47" width="6.7109375" customWidth="1"/>
  </cols>
  <sheetData>
    <row r="1" spans="2:47" x14ac:dyDescent="0.25">
      <c r="B1" s="12" t="s">
        <v>8</v>
      </c>
      <c r="C1" s="13" t="s">
        <v>9</v>
      </c>
      <c r="D1" t="s">
        <v>10</v>
      </c>
      <c r="E1" t="s">
        <v>11</v>
      </c>
      <c r="F1" s="3" t="s">
        <v>12</v>
      </c>
      <c r="G1" s="2" t="s">
        <v>13</v>
      </c>
      <c r="H1" s="2" t="s">
        <v>14</v>
      </c>
      <c r="I1" t="s">
        <v>15</v>
      </c>
      <c r="J1" s="2" t="s">
        <v>16</v>
      </c>
      <c r="K1" t="s">
        <v>17</v>
      </c>
      <c r="L1" t="s">
        <v>18</v>
      </c>
      <c r="M1" t="s">
        <v>19</v>
      </c>
      <c r="Q1" s="14"/>
      <c r="R1" s="15" t="s">
        <v>5</v>
      </c>
      <c r="S1" s="15" t="s">
        <v>20</v>
      </c>
      <c r="T1" s="16"/>
      <c r="AF1" s="17"/>
      <c r="AG1" s="18" t="s">
        <v>5</v>
      </c>
      <c r="AH1" s="18" t="s">
        <v>20</v>
      </c>
      <c r="AI1" s="19"/>
    </row>
    <row r="2" spans="2:47" ht="26.25" x14ac:dyDescent="0.25">
      <c r="B2" s="12" t="s">
        <v>21</v>
      </c>
      <c r="C2">
        <v>44</v>
      </c>
      <c r="D2">
        <f>C2-E2</f>
        <v>39</v>
      </c>
      <c r="E2">
        <v>5</v>
      </c>
      <c r="F2">
        <v>21</v>
      </c>
      <c r="G2">
        <f>F2-H2</f>
        <v>13</v>
      </c>
      <c r="H2">
        <v>8</v>
      </c>
      <c r="I2">
        <f>C2+F2</f>
        <v>65</v>
      </c>
      <c r="J2">
        <f>E2+H2</f>
        <v>13</v>
      </c>
      <c r="K2">
        <f>E2/C2</f>
        <v>0.11363636363636363</v>
      </c>
      <c r="L2">
        <f>H2/F2</f>
        <v>0.38095238095238093</v>
      </c>
      <c r="M2">
        <f>J2/I2</f>
        <v>0.2</v>
      </c>
      <c r="Q2" s="20" t="s">
        <v>22</v>
      </c>
      <c r="R2" s="21">
        <v>6</v>
      </c>
      <c r="S2" s="21">
        <v>5</v>
      </c>
      <c r="T2" s="22"/>
      <c r="AF2" s="23" t="s">
        <v>22</v>
      </c>
      <c r="AG2" s="24">
        <v>6</v>
      </c>
      <c r="AH2" s="24">
        <v>5</v>
      </c>
      <c r="AI2" s="25"/>
    </row>
    <row r="3" spans="2:47" ht="26.25" x14ac:dyDescent="0.25">
      <c r="B3" s="12" t="s">
        <v>23</v>
      </c>
      <c r="C3">
        <v>37</v>
      </c>
      <c r="D3">
        <f t="shared" ref="D3:D7" si="0">C3-E3</f>
        <v>30</v>
      </c>
      <c r="E3">
        <v>7</v>
      </c>
      <c r="F3">
        <v>34</v>
      </c>
      <c r="G3">
        <f t="shared" ref="G3:G7" si="1">F3-H3</f>
        <v>21</v>
      </c>
      <c r="H3">
        <v>13</v>
      </c>
      <c r="I3">
        <f t="shared" ref="I3:I15" si="2">C3+F3</f>
        <v>71</v>
      </c>
      <c r="J3">
        <f t="shared" ref="J3:J15" si="3">E3+H3</f>
        <v>20</v>
      </c>
      <c r="K3">
        <f t="shared" ref="K3:K15" si="4">E3/C3</f>
        <v>0.1891891891891892</v>
      </c>
      <c r="L3">
        <f t="shared" ref="L3:L15" si="5">H3/F3</f>
        <v>0.38235294117647056</v>
      </c>
      <c r="M3">
        <f t="shared" ref="M3:M15" si="6">J3/I3</f>
        <v>0.28169014084507044</v>
      </c>
      <c r="Q3" s="20"/>
      <c r="R3" s="21"/>
      <c r="S3" s="21"/>
      <c r="T3" s="22"/>
      <c r="AF3" s="23"/>
      <c r="AG3" s="24"/>
      <c r="AH3" s="24"/>
      <c r="AI3" s="25"/>
    </row>
    <row r="4" spans="2:47" ht="26.25" x14ac:dyDescent="0.25">
      <c r="B4" s="12" t="s">
        <v>24</v>
      </c>
      <c r="C4">
        <v>27</v>
      </c>
      <c r="D4">
        <f t="shared" si="0"/>
        <v>23</v>
      </c>
      <c r="E4">
        <v>4</v>
      </c>
      <c r="F4">
        <v>37</v>
      </c>
      <c r="G4">
        <f t="shared" si="1"/>
        <v>26</v>
      </c>
      <c r="H4">
        <v>11</v>
      </c>
      <c r="I4">
        <f t="shared" si="2"/>
        <v>64</v>
      </c>
      <c r="J4">
        <f t="shared" si="3"/>
        <v>15</v>
      </c>
      <c r="K4">
        <f t="shared" si="4"/>
        <v>0.14814814814814814</v>
      </c>
      <c r="L4">
        <f t="shared" si="5"/>
        <v>0.29729729729729731</v>
      </c>
      <c r="M4">
        <f t="shared" si="6"/>
        <v>0.234375</v>
      </c>
      <c r="Q4" s="20" t="s">
        <v>25</v>
      </c>
      <c r="R4" s="21" t="s">
        <v>26</v>
      </c>
      <c r="S4" s="21" t="s">
        <v>27</v>
      </c>
      <c r="T4" s="22"/>
      <c r="AF4" s="23" t="s">
        <v>25</v>
      </c>
      <c r="AG4" s="24" t="s">
        <v>28</v>
      </c>
      <c r="AH4" s="24" t="s">
        <v>29</v>
      </c>
      <c r="AI4" s="25"/>
    </row>
    <row r="5" spans="2:47" ht="26.25" x14ac:dyDescent="0.25">
      <c r="B5" s="12" t="s">
        <v>30</v>
      </c>
      <c r="C5">
        <v>7</v>
      </c>
      <c r="D5">
        <f t="shared" si="0"/>
        <v>6</v>
      </c>
      <c r="E5">
        <v>1</v>
      </c>
      <c r="F5">
        <v>31</v>
      </c>
      <c r="G5">
        <f t="shared" si="1"/>
        <v>22</v>
      </c>
      <c r="H5">
        <v>9</v>
      </c>
      <c r="I5">
        <f t="shared" si="2"/>
        <v>38</v>
      </c>
      <c r="J5">
        <f t="shared" si="3"/>
        <v>10</v>
      </c>
      <c r="K5">
        <f t="shared" si="4"/>
        <v>0.14285714285714285</v>
      </c>
      <c r="L5">
        <f t="shared" si="5"/>
        <v>0.29032258064516131</v>
      </c>
      <c r="M5">
        <f t="shared" si="6"/>
        <v>0.26315789473684209</v>
      </c>
      <c r="Q5" s="20" t="s">
        <v>31</v>
      </c>
      <c r="R5" s="21" t="s">
        <v>32</v>
      </c>
      <c r="S5" s="21" t="s">
        <v>33</v>
      </c>
      <c r="T5" s="22"/>
      <c r="AF5" s="23" t="s">
        <v>31</v>
      </c>
      <c r="AG5" s="24" t="s">
        <v>34</v>
      </c>
      <c r="AH5" s="24" t="s">
        <v>35</v>
      </c>
      <c r="AI5" s="25"/>
    </row>
    <row r="6" spans="2:47" ht="26.25" x14ac:dyDescent="0.25">
      <c r="B6" s="12" t="s">
        <v>36</v>
      </c>
      <c r="C6">
        <v>16</v>
      </c>
      <c r="D6">
        <f t="shared" si="0"/>
        <v>14</v>
      </c>
      <c r="E6">
        <v>2</v>
      </c>
      <c r="F6">
        <v>44</v>
      </c>
      <c r="G6">
        <f t="shared" si="1"/>
        <v>32</v>
      </c>
      <c r="H6">
        <v>12</v>
      </c>
      <c r="I6">
        <f t="shared" si="2"/>
        <v>60</v>
      </c>
      <c r="J6">
        <f t="shared" si="3"/>
        <v>14</v>
      </c>
      <c r="K6">
        <f t="shared" si="4"/>
        <v>0.125</v>
      </c>
      <c r="L6">
        <f t="shared" si="5"/>
        <v>0.27272727272727271</v>
      </c>
      <c r="M6">
        <f t="shared" si="6"/>
        <v>0.23333333333333334</v>
      </c>
      <c r="Q6" s="20" t="s">
        <v>37</v>
      </c>
      <c r="R6" s="21" t="s">
        <v>38</v>
      </c>
      <c r="S6" s="21" t="s">
        <v>39</v>
      </c>
      <c r="T6" s="22"/>
      <c r="AF6" s="23" t="s">
        <v>37</v>
      </c>
      <c r="AG6" s="24" t="s">
        <v>40</v>
      </c>
      <c r="AH6" s="24" t="s">
        <v>41</v>
      </c>
      <c r="AI6" s="25"/>
    </row>
    <row r="7" spans="2:47" ht="26.25" x14ac:dyDescent="0.25">
      <c r="B7" s="12" t="s">
        <v>42</v>
      </c>
      <c r="C7">
        <v>27</v>
      </c>
      <c r="D7">
        <f t="shared" si="0"/>
        <v>21</v>
      </c>
      <c r="E7">
        <v>6</v>
      </c>
      <c r="F7">
        <v>28</v>
      </c>
      <c r="G7">
        <f t="shared" si="1"/>
        <v>21</v>
      </c>
      <c r="H7">
        <v>7</v>
      </c>
      <c r="I7">
        <f t="shared" si="2"/>
        <v>55</v>
      </c>
      <c r="J7">
        <f t="shared" si="3"/>
        <v>13</v>
      </c>
      <c r="K7">
        <f t="shared" si="4"/>
        <v>0.22222222222222221</v>
      </c>
      <c r="L7">
        <f t="shared" si="5"/>
        <v>0.25</v>
      </c>
      <c r="M7">
        <f t="shared" si="6"/>
        <v>0.23636363636363636</v>
      </c>
      <c r="Q7" s="20" t="s">
        <v>43</v>
      </c>
      <c r="R7" s="21" t="s">
        <v>44</v>
      </c>
      <c r="S7" s="21" t="s">
        <v>45</v>
      </c>
      <c r="T7" s="22"/>
      <c r="AF7" s="23" t="s">
        <v>43</v>
      </c>
      <c r="AG7" s="24" t="s">
        <v>44</v>
      </c>
      <c r="AH7" s="24" t="s">
        <v>46</v>
      </c>
      <c r="AI7" s="25"/>
    </row>
    <row r="8" spans="2:47" x14ac:dyDescent="0.25">
      <c r="B8" s="26" t="s">
        <v>7</v>
      </c>
      <c r="C8" s="2">
        <f t="shared" ref="C8:M8" si="7">AVERAGE(C2:C7)</f>
        <v>26.333333333333332</v>
      </c>
      <c r="D8" s="2">
        <f t="shared" si="7"/>
        <v>22.166666666666668</v>
      </c>
      <c r="E8" s="2">
        <f t="shared" si="7"/>
        <v>4.166666666666667</v>
      </c>
      <c r="F8" s="2">
        <f t="shared" si="7"/>
        <v>32.5</v>
      </c>
      <c r="G8" s="2">
        <f>AVERAGE(G2:G7)</f>
        <v>22.5</v>
      </c>
      <c r="H8" s="2">
        <f t="shared" si="7"/>
        <v>10</v>
      </c>
      <c r="I8" s="2">
        <f t="shared" si="7"/>
        <v>58.833333333333336</v>
      </c>
      <c r="J8" s="2">
        <f t="shared" si="7"/>
        <v>14.166666666666666</v>
      </c>
      <c r="K8" s="2">
        <f t="shared" si="7"/>
        <v>0.15684217767551101</v>
      </c>
      <c r="L8" s="2">
        <f t="shared" si="7"/>
        <v>0.31227541213309712</v>
      </c>
      <c r="M8" s="2">
        <f t="shared" si="7"/>
        <v>0.24148666754648038</v>
      </c>
      <c r="Q8" s="20" t="s">
        <v>47</v>
      </c>
      <c r="R8" s="21" t="s">
        <v>48</v>
      </c>
      <c r="S8" s="21" t="s">
        <v>49</v>
      </c>
      <c r="T8" s="22"/>
      <c r="AF8" s="23" t="s">
        <v>47</v>
      </c>
      <c r="AG8" s="24" t="s">
        <v>48</v>
      </c>
      <c r="AH8" s="24" t="s">
        <v>50</v>
      </c>
      <c r="AI8" s="25"/>
    </row>
    <row r="9" spans="2:47" x14ac:dyDescent="0.25">
      <c r="B9" s="12" t="s">
        <v>51</v>
      </c>
      <c r="C9">
        <f>STDEV(C2:C7)</f>
        <v>13.470956412470001</v>
      </c>
      <c r="D9">
        <f>STDEV(D2:D7)</f>
        <v>11.617515511789373</v>
      </c>
      <c r="E9">
        <f t="shared" ref="E9:M9" si="8">STDEV(E2:E7)</f>
        <v>2.3166067138525404</v>
      </c>
      <c r="F9">
        <f t="shared" si="8"/>
        <v>7.8676553051083777</v>
      </c>
      <c r="G9">
        <f t="shared" si="8"/>
        <v>6.2849025449882676</v>
      </c>
      <c r="H9">
        <f t="shared" si="8"/>
        <v>2.3664319132398464</v>
      </c>
      <c r="I9">
        <f t="shared" si="8"/>
        <v>11.513759884011236</v>
      </c>
      <c r="J9">
        <f t="shared" si="8"/>
        <v>3.3115957885386087</v>
      </c>
      <c r="K9">
        <f t="shared" si="8"/>
        <v>4.1164823266944303E-2</v>
      </c>
      <c r="L9">
        <f t="shared" si="8"/>
        <v>5.6171058640925565E-2</v>
      </c>
      <c r="M9">
        <f t="shared" si="8"/>
        <v>2.8108372631307905E-2</v>
      </c>
      <c r="Q9" s="20"/>
      <c r="R9" s="21"/>
      <c r="S9" s="21"/>
      <c r="T9" s="22"/>
      <c r="AF9" s="23"/>
      <c r="AG9" s="24"/>
      <c r="AH9" s="24"/>
      <c r="AI9" s="25"/>
    </row>
    <row r="10" spans="2:47" ht="15.75" thickBot="1" x14ac:dyDescent="0.3">
      <c r="B10" s="12" t="s">
        <v>52</v>
      </c>
      <c r="Q10" s="20" t="s">
        <v>53</v>
      </c>
      <c r="R10" s="21" t="s">
        <v>38</v>
      </c>
      <c r="S10" s="21" t="s">
        <v>54</v>
      </c>
      <c r="T10" s="22"/>
      <c r="AF10" s="23" t="s">
        <v>53</v>
      </c>
      <c r="AG10" s="24" t="s">
        <v>55</v>
      </c>
      <c r="AH10" s="24" t="s">
        <v>56</v>
      </c>
      <c r="AI10" s="25"/>
    </row>
    <row r="11" spans="2:47" ht="26.25" x14ac:dyDescent="0.25">
      <c r="B11" s="12" t="s">
        <v>57</v>
      </c>
      <c r="C11">
        <v>34</v>
      </c>
      <c r="D11">
        <f>C11-E11</f>
        <v>28</v>
      </c>
      <c r="E11">
        <v>6</v>
      </c>
      <c r="F11">
        <v>30</v>
      </c>
      <c r="G11">
        <f>F11-H11</f>
        <v>24</v>
      </c>
      <c r="H11">
        <v>6</v>
      </c>
      <c r="I11">
        <f t="shared" si="2"/>
        <v>64</v>
      </c>
      <c r="J11">
        <f t="shared" si="3"/>
        <v>12</v>
      </c>
      <c r="K11">
        <f t="shared" si="4"/>
        <v>0.17647058823529413</v>
      </c>
      <c r="L11">
        <f t="shared" si="5"/>
        <v>0.2</v>
      </c>
      <c r="M11">
        <f t="shared" si="6"/>
        <v>0.1875</v>
      </c>
      <c r="Q11" s="20" t="s">
        <v>58</v>
      </c>
      <c r="R11" s="21" t="s">
        <v>59</v>
      </c>
      <c r="S11" s="21" t="s">
        <v>60</v>
      </c>
      <c r="T11" s="22"/>
      <c r="V11" s="27" t="s">
        <v>61</v>
      </c>
      <c r="W11" s="28" t="s">
        <v>62</v>
      </c>
      <c r="X11" s="6"/>
      <c r="AF11" s="23" t="s">
        <v>58</v>
      </c>
      <c r="AG11" s="24" t="s">
        <v>63</v>
      </c>
      <c r="AH11" s="24" t="s">
        <v>64</v>
      </c>
      <c r="AI11" s="25"/>
      <c r="AK11" s="27" t="s">
        <v>61</v>
      </c>
      <c r="AL11" s="28" t="s">
        <v>65</v>
      </c>
      <c r="AM11" s="6"/>
    </row>
    <row r="12" spans="2:47" ht="26.25" x14ac:dyDescent="0.25">
      <c r="B12" s="12" t="s">
        <v>66</v>
      </c>
      <c r="C12">
        <v>22</v>
      </c>
      <c r="D12">
        <f t="shared" ref="D12:D15" si="9">C12-E12</f>
        <v>20</v>
      </c>
      <c r="E12">
        <v>2</v>
      </c>
      <c r="F12">
        <v>14</v>
      </c>
      <c r="G12">
        <f t="shared" ref="G12:G15" si="10">F12-H12</f>
        <v>10</v>
      </c>
      <c r="H12">
        <v>4</v>
      </c>
      <c r="I12">
        <f t="shared" si="2"/>
        <v>36</v>
      </c>
      <c r="J12">
        <f t="shared" si="3"/>
        <v>6</v>
      </c>
      <c r="K12">
        <f t="shared" si="4"/>
        <v>9.0909090909090912E-2</v>
      </c>
      <c r="L12">
        <f t="shared" si="5"/>
        <v>0.2857142857142857</v>
      </c>
      <c r="M12">
        <f t="shared" si="6"/>
        <v>0.16666666666666666</v>
      </c>
      <c r="Q12" s="20" t="s">
        <v>67</v>
      </c>
      <c r="R12" s="21" t="s">
        <v>68</v>
      </c>
      <c r="S12" s="21" t="s">
        <v>69</v>
      </c>
      <c r="T12" s="22"/>
      <c r="V12" s="29" t="s">
        <v>1</v>
      </c>
      <c r="W12" s="30" t="s">
        <v>5</v>
      </c>
      <c r="X12" s="8"/>
      <c r="AF12" s="23" t="s">
        <v>67</v>
      </c>
      <c r="AG12" s="24" t="s">
        <v>70</v>
      </c>
      <c r="AH12" s="24" t="s">
        <v>71</v>
      </c>
      <c r="AI12" s="25"/>
      <c r="AK12" s="29" t="s">
        <v>1</v>
      </c>
      <c r="AL12" s="30" t="s">
        <v>5</v>
      </c>
      <c r="AM12" s="8"/>
    </row>
    <row r="13" spans="2:47" ht="26.25" x14ac:dyDescent="0.25">
      <c r="B13" s="12" t="s">
        <v>72</v>
      </c>
      <c r="C13">
        <v>41</v>
      </c>
      <c r="D13">
        <f t="shared" si="9"/>
        <v>31</v>
      </c>
      <c r="E13">
        <v>10</v>
      </c>
      <c r="F13">
        <v>17</v>
      </c>
      <c r="G13">
        <f t="shared" si="10"/>
        <v>14</v>
      </c>
      <c r="H13">
        <v>3</v>
      </c>
      <c r="I13">
        <f t="shared" si="2"/>
        <v>58</v>
      </c>
      <c r="J13">
        <f t="shared" si="3"/>
        <v>13</v>
      </c>
      <c r="K13">
        <f t="shared" si="4"/>
        <v>0.24390243902439024</v>
      </c>
      <c r="L13">
        <f t="shared" si="5"/>
        <v>0.17647058823529413</v>
      </c>
      <c r="M13">
        <f t="shared" si="6"/>
        <v>0.22413793103448276</v>
      </c>
      <c r="Q13" s="20"/>
      <c r="R13" s="21"/>
      <c r="S13" s="21"/>
      <c r="T13" s="22"/>
      <c r="V13" s="29" t="s">
        <v>73</v>
      </c>
      <c r="W13" s="30" t="s">
        <v>73</v>
      </c>
      <c r="X13" s="8"/>
      <c r="AD13" s="1"/>
      <c r="AF13" s="23"/>
      <c r="AG13" s="24"/>
      <c r="AH13" s="24"/>
      <c r="AI13" s="25"/>
      <c r="AK13" s="29" t="s">
        <v>73</v>
      </c>
      <c r="AL13" s="30" t="s">
        <v>73</v>
      </c>
      <c r="AM13" s="8"/>
    </row>
    <row r="14" spans="2:47" ht="26.25" x14ac:dyDescent="0.25">
      <c r="B14" s="12" t="s">
        <v>74</v>
      </c>
      <c r="C14">
        <v>25</v>
      </c>
      <c r="D14">
        <f t="shared" si="9"/>
        <v>24</v>
      </c>
      <c r="E14">
        <v>1</v>
      </c>
      <c r="F14">
        <v>27</v>
      </c>
      <c r="G14">
        <f t="shared" si="10"/>
        <v>18</v>
      </c>
      <c r="H14">
        <v>9</v>
      </c>
      <c r="I14">
        <f t="shared" si="2"/>
        <v>52</v>
      </c>
      <c r="J14">
        <f t="shared" si="3"/>
        <v>10</v>
      </c>
      <c r="K14">
        <f t="shared" si="4"/>
        <v>0.04</v>
      </c>
      <c r="L14">
        <f t="shared" si="5"/>
        <v>0.33333333333333331</v>
      </c>
      <c r="M14">
        <f t="shared" si="6"/>
        <v>0.19230769230769232</v>
      </c>
      <c r="Q14" s="20" t="s">
        <v>75</v>
      </c>
      <c r="R14" s="21" t="s">
        <v>76</v>
      </c>
      <c r="S14" s="21" t="s">
        <v>77</v>
      </c>
      <c r="T14" s="22"/>
      <c r="V14" s="29" t="s">
        <v>78</v>
      </c>
      <c r="W14" s="30" t="s">
        <v>20</v>
      </c>
      <c r="X14" s="8"/>
      <c r="AD14" s="1"/>
      <c r="AF14" s="23" t="s">
        <v>75</v>
      </c>
      <c r="AG14" s="24" t="s">
        <v>79</v>
      </c>
      <c r="AH14" s="24" t="s">
        <v>80</v>
      </c>
      <c r="AI14" s="25"/>
      <c r="AK14" s="29" t="s">
        <v>78</v>
      </c>
      <c r="AL14" s="30" t="s">
        <v>20</v>
      </c>
      <c r="AM14" s="8"/>
    </row>
    <row r="15" spans="2:47" ht="26.25" x14ac:dyDescent="0.25">
      <c r="B15" s="12" t="s">
        <v>81</v>
      </c>
      <c r="C15">
        <v>25</v>
      </c>
      <c r="D15">
        <f t="shared" si="9"/>
        <v>21</v>
      </c>
      <c r="E15">
        <v>4</v>
      </c>
      <c r="F15">
        <v>8</v>
      </c>
      <c r="G15">
        <f t="shared" si="10"/>
        <v>8</v>
      </c>
      <c r="H15">
        <v>0</v>
      </c>
      <c r="I15">
        <f t="shared" si="2"/>
        <v>33</v>
      </c>
      <c r="J15">
        <f t="shared" si="3"/>
        <v>4</v>
      </c>
      <c r="K15">
        <f t="shared" si="4"/>
        <v>0.16</v>
      </c>
      <c r="L15">
        <f t="shared" si="5"/>
        <v>0</v>
      </c>
      <c r="M15">
        <f t="shared" si="6"/>
        <v>0.12121212121212122</v>
      </c>
      <c r="Q15" s="20" t="s">
        <v>82</v>
      </c>
      <c r="R15" s="21" t="s">
        <v>83</v>
      </c>
      <c r="S15" s="21" t="s">
        <v>84</v>
      </c>
      <c r="T15" s="22"/>
      <c r="V15" s="29"/>
      <c r="W15" s="30"/>
      <c r="X15" s="8"/>
      <c r="AD15" s="1"/>
      <c r="AF15" s="23" t="s">
        <v>82</v>
      </c>
      <c r="AG15" s="24" t="s">
        <v>85</v>
      </c>
      <c r="AH15" s="24" t="s">
        <v>86</v>
      </c>
      <c r="AI15" s="25"/>
      <c r="AK15" s="29"/>
      <c r="AL15" s="30"/>
      <c r="AM15" s="8"/>
      <c r="AU15" s="13"/>
    </row>
    <row r="16" spans="2:47" x14ac:dyDescent="0.25">
      <c r="B16" s="26" t="s">
        <v>7</v>
      </c>
      <c r="C16" s="2">
        <f>AVERAGE(C11:C15)</f>
        <v>29.4</v>
      </c>
      <c r="D16" s="2"/>
      <c r="E16" s="2">
        <f t="shared" ref="E16:M16" si="11">AVERAGE(E11:E15)</f>
        <v>4.5999999999999996</v>
      </c>
      <c r="F16" s="2">
        <f t="shared" si="11"/>
        <v>19.2</v>
      </c>
      <c r="G16" s="2"/>
      <c r="H16" s="2">
        <f t="shared" si="11"/>
        <v>4.4000000000000004</v>
      </c>
      <c r="I16" s="2">
        <f t="shared" si="11"/>
        <v>48.6</v>
      </c>
      <c r="J16" s="2">
        <f t="shared" si="11"/>
        <v>9</v>
      </c>
      <c r="K16" s="2">
        <f t="shared" si="11"/>
        <v>0.14225642363375507</v>
      </c>
      <c r="L16" s="2">
        <f t="shared" si="11"/>
        <v>0.19910364145658263</v>
      </c>
      <c r="M16" s="2">
        <f t="shared" si="11"/>
        <v>0.17836488224419259</v>
      </c>
      <c r="Q16" s="20"/>
      <c r="R16" s="21"/>
      <c r="S16" s="21"/>
      <c r="T16" s="22"/>
      <c r="V16" s="29" t="s">
        <v>87</v>
      </c>
      <c r="W16" s="30"/>
      <c r="X16" s="8"/>
      <c r="AD16" s="1"/>
      <c r="AF16" s="23"/>
      <c r="AG16" s="24"/>
      <c r="AH16" s="24"/>
      <c r="AI16" s="25"/>
      <c r="AK16" s="29" t="s">
        <v>87</v>
      </c>
      <c r="AL16" s="30"/>
      <c r="AM16" s="8"/>
      <c r="AU16" s="13"/>
    </row>
    <row r="17" spans="2:47" x14ac:dyDescent="0.25">
      <c r="B17" s="12" t="s">
        <v>51</v>
      </c>
      <c r="C17">
        <f>STDEV(C11:C15)</f>
        <v>7.8930349042684433</v>
      </c>
      <c r="D17">
        <f>STDEV(D11:D15)</f>
        <v>4.6583258795408513</v>
      </c>
      <c r="E17">
        <f t="shared" ref="E17:M17" si="12">STDEV(E11:E15)</f>
        <v>3.5777087639996634</v>
      </c>
      <c r="F17">
        <f t="shared" si="12"/>
        <v>9.1487704091861435</v>
      </c>
      <c r="G17">
        <f t="shared" si="12"/>
        <v>6.4187226143524843</v>
      </c>
      <c r="H17">
        <f t="shared" si="12"/>
        <v>3.3615472627943221</v>
      </c>
      <c r="I17">
        <f t="shared" si="12"/>
        <v>13.594116374373149</v>
      </c>
      <c r="J17">
        <f t="shared" si="12"/>
        <v>3.872983346207417</v>
      </c>
      <c r="K17">
        <f t="shared" si="12"/>
        <v>7.8914955424720601E-2</v>
      </c>
      <c r="L17">
        <f t="shared" si="12"/>
        <v>0.12813501909908279</v>
      </c>
      <c r="M17">
        <f t="shared" si="12"/>
        <v>3.8001021912985863E-2</v>
      </c>
      <c r="Q17" s="20" t="s">
        <v>88</v>
      </c>
      <c r="R17" s="21"/>
      <c r="S17" s="21"/>
      <c r="T17" s="22"/>
      <c r="V17" s="31" t="s">
        <v>89</v>
      </c>
      <c r="W17" s="32" t="s">
        <v>90</v>
      </c>
      <c r="X17" s="8"/>
      <c r="AD17" s="1"/>
      <c r="AF17" s="23" t="s">
        <v>88</v>
      </c>
      <c r="AG17" s="24"/>
      <c r="AH17" s="24"/>
      <c r="AI17" s="25"/>
      <c r="AK17" s="31" t="s">
        <v>89</v>
      </c>
      <c r="AL17" s="32" t="s">
        <v>91</v>
      </c>
      <c r="AM17" s="8"/>
      <c r="AU17" s="13"/>
    </row>
    <row r="18" spans="2:47" x14ac:dyDescent="0.25">
      <c r="B18" s="12" t="s">
        <v>92</v>
      </c>
      <c r="C18">
        <f>TTEST(C2:C7,C11:C15,2,3)</f>
        <v>0.65106188634826578</v>
      </c>
      <c r="D18">
        <f>TTEST(D2:D7,D11:D15,2,3)</f>
        <v>0.62728378584920341</v>
      </c>
      <c r="E18">
        <f t="shared" ref="E18:M18" si="13">TTEST(E2:E7,E11:E15,2,3)</f>
        <v>0.82267379351247916</v>
      </c>
      <c r="F18" s="2">
        <f>TTEST(F2:F7,F11:F15,2,3)</f>
        <v>3.3760949990633192E-2</v>
      </c>
      <c r="G18" s="2">
        <f t="shared" ref="G18" si="14">TTEST(G2:G7,G11:G15,2,3)</f>
        <v>7.8153610723257078E-2</v>
      </c>
      <c r="H18" s="2">
        <f t="shared" si="13"/>
        <v>1.6439828313573254E-2</v>
      </c>
      <c r="I18">
        <f t="shared" si="13"/>
        <v>0.21992705056569645</v>
      </c>
      <c r="J18" s="2">
        <f t="shared" si="13"/>
        <v>4.6624880356601256E-2</v>
      </c>
      <c r="K18">
        <f t="shared" si="13"/>
        <v>0.72233772446586597</v>
      </c>
      <c r="L18">
        <f t="shared" si="13"/>
        <v>0.12313327447167573</v>
      </c>
      <c r="M18">
        <f t="shared" si="13"/>
        <v>1.7039841703445208E-2</v>
      </c>
      <c r="Q18" s="20" t="s">
        <v>93</v>
      </c>
      <c r="R18" s="21" t="s">
        <v>94</v>
      </c>
      <c r="S18" s="21" t="s">
        <v>95</v>
      </c>
      <c r="T18" s="22"/>
      <c r="V18" s="31" t="s">
        <v>2</v>
      </c>
      <c r="W18" s="32" t="s">
        <v>4</v>
      </c>
      <c r="X18" s="8"/>
      <c r="AD18" s="1"/>
      <c r="AF18" s="23" t="s">
        <v>93</v>
      </c>
      <c r="AG18" s="24" t="s">
        <v>96</v>
      </c>
      <c r="AH18" s="24" t="s">
        <v>97</v>
      </c>
      <c r="AI18" s="25"/>
      <c r="AK18" s="31" t="s">
        <v>2</v>
      </c>
      <c r="AL18" s="32" t="s">
        <v>98</v>
      </c>
      <c r="AM18" s="8"/>
      <c r="AU18" s="13"/>
    </row>
    <row r="19" spans="2:47" ht="15.75" thickBot="1" x14ac:dyDescent="0.3">
      <c r="Q19" s="20" t="s">
        <v>89</v>
      </c>
      <c r="R19" s="21" t="s">
        <v>99</v>
      </c>
      <c r="S19" s="21" t="s">
        <v>99</v>
      </c>
      <c r="T19" s="22"/>
      <c r="V19" s="29" t="s">
        <v>100</v>
      </c>
      <c r="W19" s="30" t="s">
        <v>3</v>
      </c>
      <c r="X19" s="8"/>
      <c r="AD19" s="1"/>
      <c r="AF19" s="23" t="s">
        <v>89</v>
      </c>
      <c r="AG19" s="24" t="s">
        <v>99</v>
      </c>
      <c r="AH19" s="24" t="s">
        <v>99</v>
      </c>
      <c r="AI19" s="25"/>
      <c r="AK19" s="29" t="s">
        <v>100</v>
      </c>
      <c r="AL19" s="30" t="s">
        <v>101</v>
      </c>
      <c r="AM19" s="8"/>
      <c r="AU19" s="13"/>
    </row>
    <row r="20" spans="2:47" x14ac:dyDescent="0.25">
      <c r="C20" s="4"/>
      <c r="D20" s="5"/>
      <c r="E20" s="63" t="s">
        <v>102</v>
      </c>
      <c r="F20" s="64"/>
      <c r="J20" s="65" t="s">
        <v>12</v>
      </c>
      <c r="K20" s="65"/>
      <c r="Q20" s="33" t="s">
        <v>103</v>
      </c>
      <c r="R20" s="34" t="s">
        <v>3</v>
      </c>
      <c r="S20" s="34" t="s">
        <v>3</v>
      </c>
      <c r="T20" s="22"/>
      <c r="V20" s="29" t="s">
        <v>104</v>
      </c>
      <c r="W20" s="30" t="s">
        <v>105</v>
      </c>
      <c r="X20" s="8"/>
      <c r="AD20" s="1"/>
      <c r="AF20" s="35" t="s">
        <v>103</v>
      </c>
      <c r="AG20" s="36" t="s">
        <v>3</v>
      </c>
      <c r="AH20" s="36" t="s">
        <v>3</v>
      </c>
      <c r="AI20" s="25"/>
      <c r="AK20" s="29" t="s">
        <v>104</v>
      </c>
      <c r="AL20" s="30" t="s">
        <v>105</v>
      </c>
      <c r="AM20" s="8"/>
      <c r="AU20" s="13"/>
    </row>
    <row r="21" spans="2:47" x14ac:dyDescent="0.25">
      <c r="C21" s="7"/>
      <c r="E21" s="1" t="s">
        <v>5</v>
      </c>
      <c r="F21" s="37" t="s">
        <v>106</v>
      </c>
      <c r="J21" t="s">
        <v>5</v>
      </c>
      <c r="K21" t="s">
        <v>106</v>
      </c>
      <c r="Q21" s="20" t="s">
        <v>2</v>
      </c>
      <c r="R21" s="21" t="s">
        <v>98</v>
      </c>
      <c r="S21" s="21" t="s">
        <v>98</v>
      </c>
      <c r="T21" s="22"/>
      <c r="V21" s="29" t="s">
        <v>107</v>
      </c>
      <c r="W21" s="30" t="s">
        <v>108</v>
      </c>
      <c r="X21" s="8"/>
      <c r="AD21" s="1"/>
      <c r="AF21" s="23" t="s">
        <v>2</v>
      </c>
      <c r="AG21" s="24" t="s">
        <v>98</v>
      </c>
      <c r="AH21" s="24" t="s">
        <v>98</v>
      </c>
      <c r="AI21" s="25"/>
      <c r="AK21" s="29" t="s">
        <v>107</v>
      </c>
      <c r="AL21" s="30" t="s">
        <v>109</v>
      </c>
      <c r="AM21" s="8"/>
      <c r="AU21" s="13"/>
    </row>
    <row r="22" spans="2:47" x14ac:dyDescent="0.25">
      <c r="C22" s="7"/>
      <c r="E22" s="1">
        <v>21</v>
      </c>
      <c r="F22" s="37">
        <v>30</v>
      </c>
      <c r="I22" t="s">
        <v>7</v>
      </c>
      <c r="J22">
        <v>32.5</v>
      </c>
      <c r="K22">
        <v>19.2</v>
      </c>
      <c r="Q22" s="20"/>
      <c r="R22" s="21"/>
      <c r="S22" s="21"/>
      <c r="T22" s="22"/>
      <c r="V22" s="29"/>
      <c r="W22" s="30"/>
      <c r="X22" s="8"/>
      <c r="AD22" s="1"/>
      <c r="AF22" s="23"/>
      <c r="AG22" s="24"/>
      <c r="AH22" s="24"/>
      <c r="AI22" s="25"/>
      <c r="AK22" s="29"/>
      <c r="AL22" s="30"/>
      <c r="AM22" s="8"/>
      <c r="AU22" s="13"/>
    </row>
    <row r="23" spans="2:47" x14ac:dyDescent="0.25">
      <c r="C23" s="7"/>
      <c r="E23" s="1">
        <v>34</v>
      </c>
      <c r="F23" s="37">
        <v>14</v>
      </c>
      <c r="I23" t="s">
        <v>51</v>
      </c>
      <c r="J23">
        <v>7.8676553051083804</v>
      </c>
      <c r="K23">
        <v>9.1487704091861435</v>
      </c>
      <c r="Q23" s="20" t="s">
        <v>110</v>
      </c>
      <c r="R23" s="21"/>
      <c r="S23" s="21"/>
      <c r="T23" s="22"/>
      <c r="V23" s="29" t="s">
        <v>111</v>
      </c>
      <c r="W23" s="30"/>
      <c r="X23" s="8"/>
      <c r="AD23" s="1"/>
      <c r="AF23" s="23" t="s">
        <v>110</v>
      </c>
      <c r="AG23" s="24"/>
      <c r="AH23" s="24"/>
      <c r="AI23" s="25"/>
      <c r="AK23" s="29" t="s">
        <v>111</v>
      </c>
      <c r="AL23" s="30"/>
      <c r="AM23" s="8"/>
      <c r="AU23" s="13"/>
    </row>
    <row r="24" spans="2:47" x14ac:dyDescent="0.25">
      <c r="C24" s="7"/>
      <c r="E24" s="1">
        <v>37</v>
      </c>
      <c r="F24" s="37">
        <v>17</v>
      </c>
      <c r="Q24" s="20" t="s">
        <v>112</v>
      </c>
      <c r="R24" s="21" t="s">
        <v>113</v>
      </c>
      <c r="S24" s="21" t="s">
        <v>113</v>
      </c>
      <c r="T24" s="22"/>
      <c r="V24" s="29" t="s">
        <v>114</v>
      </c>
      <c r="W24" s="30" t="s">
        <v>115</v>
      </c>
      <c r="X24" s="8"/>
      <c r="AD24" s="1"/>
      <c r="AF24" s="23" t="s">
        <v>112</v>
      </c>
      <c r="AG24" s="24" t="s">
        <v>113</v>
      </c>
      <c r="AH24" s="24" t="s">
        <v>113</v>
      </c>
      <c r="AI24" s="25"/>
      <c r="AK24" s="29" t="s">
        <v>114</v>
      </c>
      <c r="AL24" s="30" t="s">
        <v>116</v>
      </c>
      <c r="AM24" s="8"/>
      <c r="AU24" s="13"/>
    </row>
    <row r="25" spans="2:47" ht="15.75" thickBot="1" x14ac:dyDescent="0.3">
      <c r="C25" s="7"/>
      <c r="E25" s="1">
        <v>31</v>
      </c>
      <c r="F25" s="37">
        <v>27</v>
      </c>
      <c r="Q25" s="20" t="s">
        <v>89</v>
      </c>
      <c r="R25" s="21"/>
      <c r="S25" s="21"/>
      <c r="T25" s="22"/>
      <c r="V25" s="29" t="s">
        <v>117</v>
      </c>
      <c r="W25" s="30" t="s">
        <v>118</v>
      </c>
      <c r="X25" s="8"/>
      <c r="AD25" s="1"/>
      <c r="AF25" s="23" t="s">
        <v>89</v>
      </c>
      <c r="AG25" s="24"/>
      <c r="AH25" s="24"/>
      <c r="AI25" s="25"/>
      <c r="AK25" s="29" t="s">
        <v>117</v>
      </c>
      <c r="AL25" s="30" t="s">
        <v>119</v>
      </c>
      <c r="AM25" s="8"/>
      <c r="AU25" s="13"/>
    </row>
    <row r="26" spans="2:47" x14ac:dyDescent="0.25">
      <c r="C26" s="7"/>
      <c r="E26" s="1">
        <v>44</v>
      </c>
      <c r="F26" s="37">
        <v>8</v>
      </c>
      <c r="I26" s="66" t="s">
        <v>120</v>
      </c>
      <c r="J26" s="67"/>
      <c r="Q26" s="20" t="s">
        <v>103</v>
      </c>
      <c r="R26" s="21"/>
      <c r="S26" s="21"/>
      <c r="T26" s="22"/>
      <c r="V26" s="29" t="s">
        <v>121</v>
      </c>
      <c r="W26" s="30" t="s">
        <v>122</v>
      </c>
      <c r="X26" s="8"/>
      <c r="AD26" s="1"/>
      <c r="AF26" s="23" t="s">
        <v>103</v>
      </c>
      <c r="AG26" s="24"/>
      <c r="AH26" s="24"/>
      <c r="AI26" s="25"/>
      <c r="AK26" s="29" t="s">
        <v>121</v>
      </c>
      <c r="AL26" s="30" t="s">
        <v>123</v>
      </c>
      <c r="AM26" s="8"/>
      <c r="AU26" s="13"/>
    </row>
    <row r="27" spans="2:47" x14ac:dyDescent="0.25">
      <c r="C27" s="7"/>
      <c r="E27" s="1">
        <v>28</v>
      </c>
      <c r="F27" s="37"/>
      <c r="I27" s="13" t="s">
        <v>5</v>
      </c>
      <c r="J27" s="25" t="s">
        <v>106</v>
      </c>
      <c r="Q27" s="20" t="s">
        <v>2</v>
      </c>
      <c r="R27" s="21"/>
      <c r="S27" s="21"/>
      <c r="T27" s="22"/>
      <c r="V27" s="29" t="s">
        <v>124</v>
      </c>
      <c r="W27" s="30" t="s">
        <v>125</v>
      </c>
      <c r="X27" s="8"/>
      <c r="AD27" s="1"/>
      <c r="AF27" s="23" t="s">
        <v>2</v>
      </c>
      <c r="AG27" s="24"/>
      <c r="AH27" s="24"/>
      <c r="AI27" s="25"/>
      <c r="AK27" s="29" t="s">
        <v>124</v>
      </c>
      <c r="AL27" s="30" t="s">
        <v>126</v>
      </c>
      <c r="AM27" s="8"/>
      <c r="AU27" s="13"/>
    </row>
    <row r="28" spans="2:47" x14ac:dyDescent="0.25">
      <c r="C28" s="38" t="s">
        <v>7</v>
      </c>
      <c r="D28" s="2"/>
      <c r="E28" s="2">
        <f>AVERAGE(E22:E27)</f>
        <v>32.5</v>
      </c>
      <c r="F28" s="39">
        <f>AVERAGE(F22:F27)</f>
        <v>19.2</v>
      </c>
      <c r="G28" s="2"/>
      <c r="I28" s="13">
        <v>44</v>
      </c>
      <c r="J28" s="13">
        <v>34</v>
      </c>
      <c r="Q28" s="20"/>
      <c r="R28" s="21"/>
      <c r="S28" s="21"/>
      <c r="T28" s="22"/>
      <c r="V28" s="29" t="s">
        <v>127</v>
      </c>
      <c r="W28" s="30" t="s">
        <v>128</v>
      </c>
      <c r="X28" s="8"/>
      <c r="AD28" s="1"/>
      <c r="AF28" s="23"/>
      <c r="AG28" s="24"/>
      <c r="AH28" s="24"/>
      <c r="AI28" s="25"/>
      <c r="AK28" s="29" t="s">
        <v>127</v>
      </c>
      <c r="AL28" s="30" t="s">
        <v>129</v>
      </c>
      <c r="AM28" s="8"/>
      <c r="AU28" s="13"/>
    </row>
    <row r="29" spans="2:47" ht="15.75" thickBot="1" x14ac:dyDescent="0.3">
      <c r="C29" s="7" t="s">
        <v>51</v>
      </c>
      <c r="E29">
        <f>STDEV(E22:E27)</f>
        <v>7.8676553051083777</v>
      </c>
      <c r="F29" s="8">
        <f>STDEV(F22:F27)</f>
        <v>9.1487704091861435</v>
      </c>
      <c r="I29" s="13">
        <v>37</v>
      </c>
      <c r="J29" s="13">
        <v>22</v>
      </c>
      <c r="Q29" s="20" t="s">
        <v>130</v>
      </c>
      <c r="R29" s="21"/>
      <c r="S29" s="21"/>
      <c r="T29" s="22"/>
      <c r="V29" s="29"/>
      <c r="W29" s="30"/>
      <c r="X29" s="8"/>
      <c r="AD29" s="1"/>
      <c r="AF29" s="23" t="s">
        <v>130</v>
      </c>
      <c r="AG29" s="24"/>
      <c r="AH29" s="24"/>
      <c r="AI29" s="25"/>
      <c r="AK29" s="29"/>
      <c r="AL29" s="30"/>
      <c r="AM29" s="8"/>
      <c r="AU29" s="13"/>
    </row>
    <row r="30" spans="2:47" ht="15.75" thickBot="1" x14ac:dyDescent="0.3">
      <c r="C30" s="40" t="s">
        <v>92</v>
      </c>
      <c r="D30" s="40"/>
      <c r="E30" s="41">
        <v>3.3760949990633199E-2</v>
      </c>
      <c r="F30" s="11"/>
      <c r="I30" s="13">
        <v>27</v>
      </c>
      <c r="J30" s="13">
        <v>41</v>
      </c>
      <c r="Q30" s="20" t="s">
        <v>131</v>
      </c>
      <c r="R30" s="21" t="s">
        <v>113</v>
      </c>
      <c r="S30" s="21" t="s">
        <v>113</v>
      </c>
      <c r="T30" s="22"/>
      <c r="V30" s="29" t="s">
        <v>132</v>
      </c>
      <c r="W30" s="30"/>
      <c r="X30" s="8"/>
      <c r="AD30" s="1"/>
      <c r="AF30" s="23" t="s">
        <v>131</v>
      </c>
      <c r="AG30" s="24" t="s">
        <v>113</v>
      </c>
      <c r="AH30" s="24" t="s">
        <v>113</v>
      </c>
      <c r="AI30" s="25"/>
      <c r="AK30" s="29" t="s">
        <v>132</v>
      </c>
      <c r="AL30" s="30"/>
      <c r="AM30" s="8"/>
      <c r="AU30" s="13"/>
    </row>
    <row r="31" spans="2:47" x14ac:dyDescent="0.25">
      <c r="I31" s="13">
        <v>7</v>
      </c>
      <c r="J31" s="13">
        <v>25</v>
      </c>
      <c r="Q31" s="20" t="s">
        <v>89</v>
      </c>
      <c r="R31" s="21"/>
      <c r="S31" s="21"/>
      <c r="T31" s="22"/>
      <c r="V31" s="29" t="s">
        <v>133</v>
      </c>
      <c r="W31" s="30" t="s">
        <v>134</v>
      </c>
      <c r="X31" s="8"/>
      <c r="AD31" s="1"/>
      <c r="AF31" s="23" t="s">
        <v>89</v>
      </c>
      <c r="AG31" s="24"/>
      <c r="AH31" s="24"/>
      <c r="AI31" s="25"/>
      <c r="AK31" s="29" t="s">
        <v>133</v>
      </c>
      <c r="AL31" s="30" t="s">
        <v>135</v>
      </c>
      <c r="AM31" s="8"/>
      <c r="AU31" s="13"/>
    </row>
    <row r="32" spans="2:47" x14ac:dyDescent="0.25">
      <c r="I32" s="13">
        <v>16</v>
      </c>
      <c r="J32" s="13">
        <v>25</v>
      </c>
      <c r="Q32" s="20" t="s">
        <v>103</v>
      </c>
      <c r="R32" s="21"/>
      <c r="S32" s="21"/>
      <c r="T32" s="22"/>
      <c r="V32" s="29" t="s">
        <v>89</v>
      </c>
      <c r="W32" s="30" t="s">
        <v>136</v>
      </c>
      <c r="X32" s="8"/>
      <c r="AD32" s="1"/>
      <c r="AF32" s="23" t="s">
        <v>103</v>
      </c>
      <c r="AG32" s="24"/>
      <c r="AH32" s="24"/>
      <c r="AI32" s="25"/>
      <c r="AK32" s="29" t="s">
        <v>89</v>
      </c>
      <c r="AL32" s="30" t="s">
        <v>137</v>
      </c>
      <c r="AM32" s="8"/>
      <c r="AU32" s="13"/>
    </row>
    <row r="33" spans="2:47" x14ac:dyDescent="0.25">
      <c r="I33" s="13">
        <v>27</v>
      </c>
      <c r="J33" s="13"/>
      <c r="Q33" s="20" t="s">
        <v>2</v>
      </c>
      <c r="R33" s="21"/>
      <c r="S33" s="21"/>
      <c r="T33" s="22"/>
      <c r="V33" s="29" t="s">
        <v>2</v>
      </c>
      <c r="W33" s="30" t="s">
        <v>98</v>
      </c>
      <c r="X33" s="8"/>
      <c r="AD33" s="1"/>
      <c r="AF33" s="23" t="s">
        <v>2</v>
      </c>
      <c r="AG33" s="24"/>
      <c r="AH33" s="24"/>
      <c r="AI33" s="25"/>
      <c r="AK33" s="29" t="s">
        <v>2</v>
      </c>
      <c r="AL33" s="30" t="s">
        <v>98</v>
      </c>
      <c r="AM33" s="8"/>
      <c r="AU33" s="13"/>
    </row>
    <row r="34" spans="2:47" ht="15.75" thickBot="1" x14ac:dyDescent="0.3">
      <c r="Q34" s="20"/>
      <c r="R34" s="21"/>
      <c r="S34" s="21"/>
      <c r="T34" s="22"/>
      <c r="V34" s="42" t="s">
        <v>138</v>
      </c>
      <c r="W34" s="43" t="s">
        <v>101</v>
      </c>
      <c r="X34" s="11"/>
      <c r="AD34" s="1"/>
      <c r="AF34" s="23"/>
      <c r="AG34" s="24"/>
      <c r="AH34" s="24"/>
      <c r="AI34" s="25"/>
      <c r="AK34" s="42" t="s">
        <v>138</v>
      </c>
      <c r="AL34" s="43" t="s">
        <v>101</v>
      </c>
      <c r="AM34" s="11"/>
      <c r="AU34" s="13"/>
    </row>
    <row r="35" spans="2:47" ht="15.75" thickBot="1" x14ac:dyDescent="0.3">
      <c r="Q35" s="44" t="s">
        <v>139</v>
      </c>
      <c r="R35" s="45" t="s">
        <v>140</v>
      </c>
      <c r="S35" s="45" t="s">
        <v>141</v>
      </c>
      <c r="T35" s="46"/>
      <c r="U35" s="1"/>
      <c r="V35" s="1"/>
      <c r="W35" s="1"/>
      <c r="X35" s="1"/>
      <c r="Y35" s="1"/>
      <c r="Z35" s="1"/>
      <c r="AA35" s="1"/>
      <c r="AB35" s="1"/>
      <c r="AC35" s="1"/>
      <c r="AD35" s="1"/>
      <c r="AF35" s="47" t="s">
        <v>139</v>
      </c>
      <c r="AG35" s="48" t="s">
        <v>142</v>
      </c>
      <c r="AH35" s="48" t="s">
        <v>143</v>
      </c>
      <c r="AI35" s="49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</row>
    <row r="38" spans="2:47" x14ac:dyDescent="0.25">
      <c r="C38" t="s">
        <v>9</v>
      </c>
      <c r="E38" t="s">
        <v>11</v>
      </c>
      <c r="F38" s="2" t="s">
        <v>12</v>
      </c>
      <c r="G38" s="2"/>
      <c r="H38" s="2" t="s">
        <v>14</v>
      </c>
      <c r="I38" t="s">
        <v>15</v>
      </c>
      <c r="J38" s="2" t="s">
        <v>16</v>
      </c>
      <c r="K38" t="s">
        <v>17</v>
      </c>
      <c r="L38" t="s">
        <v>18</v>
      </c>
      <c r="M38" t="s">
        <v>19</v>
      </c>
    </row>
    <row r="39" spans="2:47" x14ac:dyDescent="0.25">
      <c r="B39" s="26" t="s">
        <v>144</v>
      </c>
    </row>
    <row r="40" spans="2:47" ht="27" thickBot="1" x14ac:dyDescent="0.3">
      <c r="B40" s="12" t="s">
        <v>145</v>
      </c>
      <c r="C40">
        <v>4</v>
      </c>
      <c r="D40">
        <f>C40-E40</f>
        <v>4</v>
      </c>
      <c r="E40">
        <v>0</v>
      </c>
      <c r="F40">
        <v>33</v>
      </c>
      <c r="G40">
        <f>F40-H40</f>
        <v>26</v>
      </c>
      <c r="H40">
        <v>7</v>
      </c>
      <c r="I40">
        <f>C40+F40</f>
        <v>37</v>
      </c>
      <c r="J40">
        <f>E40+H40</f>
        <v>7</v>
      </c>
      <c r="K40">
        <f>E40/C40</f>
        <v>0</v>
      </c>
      <c r="L40">
        <f>H40/F40</f>
        <v>0.21212121212121213</v>
      </c>
      <c r="M40">
        <f>J40/I40</f>
        <v>0.1891891891891892</v>
      </c>
      <c r="P40" s="57" t="s">
        <v>146</v>
      </c>
      <c r="Q40" s="57"/>
      <c r="R40" s="57"/>
      <c r="S40" s="57"/>
    </row>
    <row r="41" spans="2:47" ht="26.25" x14ac:dyDescent="0.25">
      <c r="B41" s="12" t="s">
        <v>147</v>
      </c>
      <c r="C41">
        <v>6</v>
      </c>
      <c r="D41">
        <f t="shared" ref="D41:D47" si="15">C41-E41</f>
        <v>6</v>
      </c>
      <c r="E41">
        <v>0</v>
      </c>
      <c r="F41">
        <v>29</v>
      </c>
      <c r="G41">
        <f t="shared" ref="G41:G47" si="16">F41-H41</f>
        <v>19</v>
      </c>
      <c r="H41">
        <v>10</v>
      </c>
      <c r="I41">
        <f t="shared" ref="I41:I47" si="17">C41+F41</f>
        <v>35</v>
      </c>
      <c r="J41">
        <f t="shared" ref="J41:J47" si="18">E41+H41</f>
        <v>10</v>
      </c>
      <c r="K41">
        <f>E41/C41</f>
        <v>0</v>
      </c>
      <c r="L41">
        <f t="shared" ref="L41:L47" si="19">H41/F41</f>
        <v>0.34482758620689657</v>
      </c>
      <c r="M41">
        <f t="shared" ref="M41:M47" si="20">J41/I41</f>
        <v>0.2857142857142857</v>
      </c>
      <c r="O41" s="4" t="s">
        <v>148</v>
      </c>
      <c r="P41" s="58" t="s">
        <v>6</v>
      </c>
      <c r="Q41" s="58"/>
      <c r="R41" s="58" t="s">
        <v>149</v>
      </c>
      <c r="S41" s="59"/>
    </row>
    <row r="42" spans="2:47" ht="26.25" x14ac:dyDescent="0.25">
      <c r="B42" s="12" t="s">
        <v>150</v>
      </c>
      <c r="C42">
        <v>0</v>
      </c>
      <c r="D42">
        <f t="shared" si="15"/>
        <v>0</v>
      </c>
      <c r="E42">
        <v>0</v>
      </c>
      <c r="F42">
        <v>3</v>
      </c>
      <c r="G42">
        <f t="shared" si="16"/>
        <v>0</v>
      </c>
      <c r="H42">
        <v>3</v>
      </c>
      <c r="I42">
        <f t="shared" si="17"/>
        <v>3</v>
      </c>
      <c r="J42">
        <f t="shared" si="18"/>
        <v>3</v>
      </c>
      <c r="K42" t="s">
        <v>0</v>
      </c>
      <c r="L42">
        <f t="shared" si="19"/>
        <v>1</v>
      </c>
      <c r="M42">
        <f t="shared" si="20"/>
        <v>1</v>
      </c>
      <c r="O42" s="7"/>
      <c r="P42" t="s">
        <v>151</v>
      </c>
      <c r="Q42" t="s">
        <v>152</v>
      </c>
      <c r="R42" t="s">
        <v>151</v>
      </c>
      <c r="S42" s="8" t="s">
        <v>152</v>
      </c>
    </row>
    <row r="43" spans="2:47" ht="26.25" x14ac:dyDescent="0.25">
      <c r="B43" s="12" t="s">
        <v>153</v>
      </c>
      <c r="C43">
        <v>0</v>
      </c>
      <c r="D43">
        <f t="shared" si="15"/>
        <v>0</v>
      </c>
      <c r="E43">
        <v>0</v>
      </c>
      <c r="F43">
        <v>2</v>
      </c>
      <c r="G43">
        <f t="shared" si="16"/>
        <v>1</v>
      </c>
      <c r="H43">
        <v>1</v>
      </c>
      <c r="I43">
        <f t="shared" si="17"/>
        <v>2</v>
      </c>
      <c r="J43">
        <f t="shared" si="18"/>
        <v>1</v>
      </c>
      <c r="K43" t="s">
        <v>0</v>
      </c>
      <c r="L43">
        <f t="shared" si="19"/>
        <v>0.5</v>
      </c>
      <c r="M43">
        <f t="shared" si="20"/>
        <v>0.5</v>
      </c>
      <c r="O43" s="7" t="s">
        <v>7</v>
      </c>
      <c r="P43">
        <v>4.125</v>
      </c>
      <c r="Q43">
        <v>0.125</v>
      </c>
      <c r="R43">
        <v>15.9</v>
      </c>
      <c r="S43" s="8">
        <v>2</v>
      </c>
    </row>
    <row r="44" spans="2:47" ht="27" thickBot="1" x14ac:dyDescent="0.3">
      <c r="B44" s="12" t="s">
        <v>154</v>
      </c>
      <c r="C44">
        <v>11</v>
      </c>
      <c r="D44">
        <f t="shared" si="15"/>
        <v>11</v>
      </c>
      <c r="E44">
        <v>0</v>
      </c>
      <c r="F44">
        <v>54</v>
      </c>
      <c r="G44">
        <f t="shared" si="16"/>
        <v>46</v>
      </c>
      <c r="H44">
        <v>8</v>
      </c>
      <c r="I44">
        <f t="shared" si="17"/>
        <v>65</v>
      </c>
      <c r="J44">
        <f t="shared" si="18"/>
        <v>8</v>
      </c>
      <c r="K44">
        <f t="shared" ref="K44:K45" si="21">E44/C44</f>
        <v>0</v>
      </c>
      <c r="L44">
        <f t="shared" si="19"/>
        <v>0.14814814814814814</v>
      </c>
      <c r="M44">
        <f t="shared" si="20"/>
        <v>0.12307692307692308</v>
      </c>
      <c r="O44" s="7" t="s">
        <v>51</v>
      </c>
      <c r="P44">
        <v>5.0832357523811265</v>
      </c>
      <c r="Q44">
        <v>0.35355339059327379</v>
      </c>
      <c r="R44">
        <v>11.435325385255405</v>
      </c>
      <c r="S44" s="8">
        <v>1.7638342073763937</v>
      </c>
    </row>
    <row r="45" spans="2:47" ht="27" thickBot="1" x14ac:dyDescent="0.3">
      <c r="B45" s="12" t="s">
        <v>155</v>
      </c>
      <c r="C45">
        <v>12</v>
      </c>
      <c r="D45">
        <f t="shared" si="15"/>
        <v>11</v>
      </c>
      <c r="E45">
        <v>1</v>
      </c>
      <c r="F45">
        <v>39</v>
      </c>
      <c r="G45">
        <f t="shared" si="16"/>
        <v>30</v>
      </c>
      <c r="H45">
        <v>9</v>
      </c>
      <c r="I45">
        <f t="shared" si="17"/>
        <v>51</v>
      </c>
      <c r="J45">
        <f t="shared" si="18"/>
        <v>10</v>
      </c>
      <c r="K45">
        <f t="shared" si="21"/>
        <v>8.3333333333333329E-2</v>
      </c>
      <c r="L45">
        <f t="shared" si="19"/>
        <v>0.23076923076923078</v>
      </c>
      <c r="M45">
        <f t="shared" si="20"/>
        <v>0.19607843137254902</v>
      </c>
      <c r="O45" s="9" t="s">
        <v>156</v>
      </c>
      <c r="P45" s="50">
        <v>1.2052652427657601E-2</v>
      </c>
      <c r="Q45" s="51">
        <v>8.4013093694234493E-3</v>
      </c>
      <c r="R45" s="10"/>
      <c r="S45" s="11"/>
    </row>
    <row r="46" spans="2:47" ht="26.25" x14ac:dyDescent="0.25">
      <c r="B46" s="12" t="s">
        <v>157</v>
      </c>
      <c r="C46">
        <v>0</v>
      </c>
      <c r="D46">
        <f t="shared" si="15"/>
        <v>0</v>
      </c>
      <c r="E46">
        <v>0</v>
      </c>
      <c r="F46">
        <v>2</v>
      </c>
      <c r="G46">
        <f t="shared" si="16"/>
        <v>1</v>
      </c>
      <c r="H46">
        <v>1</v>
      </c>
      <c r="I46">
        <f t="shared" si="17"/>
        <v>2</v>
      </c>
      <c r="J46">
        <f t="shared" si="18"/>
        <v>1</v>
      </c>
      <c r="K46" t="s">
        <v>0</v>
      </c>
      <c r="L46">
        <f t="shared" si="19"/>
        <v>0.5</v>
      </c>
      <c r="M46">
        <f t="shared" si="20"/>
        <v>0.5</v>
      </c>
    </row>
    <row r="47" spans="2:47" ht="26.25" x14ac:dyDescent="0.25">
      <c r="B47" s="12" t="s">
        <v>158</v>
      </c>
      <c r="C47">
        <v>0</v>
      </c>
      <c r="D47">
        <f t="shared" si="15"/>
        <v>0</v>
      </c>
      <c r="E47">
        <v>0</v>
      </c>
      <c r="F47">
        <v>2</v>
      </c>
      <c r="G47">
        <f t="shared" si="16"/>
        <v>0</v>
      </c>
      <c r="H47">
        <v>2</v>
      </c>
      <c r="I47">
        <f t="shared" si="17"/>
        <v>2</v>
      </c>
      <c r="J47">
        <f t="shared" si="18"/>
        <v>2</v>
      </c>
      <c r="K47" t="s">
        <v>0</v>
      </c>
      <c r="L47">
        <f t="shared" si="19"/>
        <v>1</v>
      </c>
      <c r="M47">
        <f t="shared" si="20"/>
        <v>1</v>
      </c>
    </row>
    <row r="48" spans="2:47" x14ac:dyDescent="0.25">
      <c r="B48" s="12" t="s">
        <v>159</v>
      </c>
      <c r="C48">
        <f>AVERAGE(C40:C47)</f>
        <v>4.125</v>
      </c>
      <c r="D48">
        <f>AVERAGE(D40:D47)</f>
        <v>4</v>
      </c>
      <c r="E48">
        <f>AVERAGE(E40:E47)</f>
        <v>0.125</v>
      </c>
      <c r="F48">
        <f t="shared" ref="F48:M48" si="22">AVERAGE(F40:F47)</f>
        <v>20.5</v>
      </c>
      <c r="G48">
        <f t="shared" si="22"/>
        <v>15.375</v>
      </c>
      <c r="H48">
        <f t="shared" si="22"/>
        <v>5.125</v>
      </c>
      <c r="I48">
        <f t="shared" si="22"/>
        <v>24.625</v>
      </c>
      <c r="J48">
        <f t="shared" si="22"/>
        <v>5.25</v>
      </c>
      <c r="K48">
        <f t="shared" si="22"/>
        <v>2.0833333333333332E-2</v>
      </c>
      <c r="L48">
        <f t="shared" si="22"/>
        <v>0.49198327215568594</v>
      </c>
      <c r="M48">
        <f t="shared" si="22"/>
        <v>0.47425735366911836</v>
      </c>
    </row>
    <row r="49" spans="2:20" x14ac:dyDescent="0.25">
      <c r="B49" s="12" t="s">
        <v>51</v>
      </c>
      <c r="C49">
        <f>STDEV(C40:C47)</f>
        <v>5.0832357523811265</v>
      </c>
      <c r="D49">
        <f>STDEV(D40:D47)</f>
        <v>4.8697315854455177</v>
      </c>
      <c r="E49">
        <f>STDEV(E40:E47)</f>
        <v>0.35355339059327379</v>
      </c>
      <c r="F49">
        <f t="shared" ref="F49:M49" si="23">STDEV(F40:F47)</f>
        <v>20.791481772247842</v>
      </c>
      <c r="G49">
        <f t="shared" si="23"/>
        <v>17.581950972517241</v>
      </c>
      <c r="H49">
        <f t="shared" si="23"/>
        <v>3.758324094593227</v>
      </c>
      <c r="I49">
        <f t="shared" si="23"/>
        <v>25.606570027464212</v>
      </c>
      <c r="J49">
        <f t="shared" si="23"/>
        <v>3.9188190640986296</v>
      </c>
      <c r="K49">
        <f t="shared" si="23"/>
        <v>4.1666666666666664E-2</v>
      </c>
      <c r="L49">
        <f t="shared" si="23"/>
        <v>0.33863664974686564</v>
      </c>
      <c r="M49">
        <f t="shared" si="23"/>
        <v>0.35287787902514778</v>
      </c>
    </row>
    <row r="50" spans="2:20" ht="57.75" customHeight="1" thickBot="1" x14ac:dyDescent="0.3">
      <c r="B50" s="26" t="s">
        <v>160</v>
      </c>
      <c r="C50" t="s">
        <v>9</v>
      </c>
      <c r="E50" t="s">
        <v>11</v>
      </c>
      <c r="F50" s="2" t="s">
        <v>12</v>
      </c>
      <c r="G50" s="2"/>
      <c r="H50" s="2" t="s">
        <v>14</v>
      </c>
      <c r="I50" t="s">
        <v>15</v>
      </c>
      <c r="J50" s="2" t="s">
        <v>16</v>
      </c>
      <c r="K50" t="s">
        <v>17</v>
      </c>
      <c r="L50" t="s">
        <v>18</v>
      </c>
      <c r="M50" t="s">
        <v>19</v>
      </c>
      <c r="Q50" s="57"/>
      <c r="R50" s="57"/>
      <c r="S50" s="57"/>
      <c r="T50" s="57"/>
    </row>
    <row r="51" spans="2:20" ht="26.25" x14ac:dyDescent="0.25">
      <c r="B51" s="12" t="s">
        <v>161</v>
      </c>
      <c r="C51">
        <v>26</v>
      </c>
      <c r="D51">
        <f>C51-E51</f>
        <v>23</v>
      </c>
      <c r="E51">
        <v>3</v>
      </c>
      <c r="F51">
        <v>60</v>
      </c>
      <c r="G51">
        <f>F51-H51</f>
        <v>41</v>
      </c>
      <c r="H51">
        <v>19</v>
      </c>
      <c r="I51">
        <f>C51+F51</f>
        <v>86</v>
      </c>
      <c r="J51">
        <f>E51+H51</f>
        <v>22</v>
      </c>
      <c r="K51">
        <f>E51/C51</f>
        <v>0.11538461538461539</v>
      </c>
      <c r="L51">
        <f>H51/F51</f>
        <v>0.31666666666666665</v>
      </c>
      <c r="M51">
        <f>J51/I51</f>
        <v>0.2558139534883721</v>
      </c>
      <c r="P51" s="4" t="s">
        <v>148</v>
      </c>
      <c r="Q51" s="58" t="s">
        <v>6</v>
      </c>
      <c r="R51" s="58"/>
      <c r="S51" s="58" t="s">
        <v>149</v>
      </c>
      <c r="T51" s="59"/>
    </row>
    <row r="52" spans="2:20" ht="30" x14ac:dyDescent="0.25">
      <c r="B52" s="12" t="s">
        <v>162</v>
      </c>
      <c r="C52">
        <v>0</v>
      </c>
      <c r="D52">
        <f t="shared" ref="D52:D61" si="24">C52-E52</f>
        <v>0</v>
      </c>
      <c r="E52">
        <v>0</v>
      </c>
      <c r="F52">
        <v>4</v>
      </c>
      <c r="G52">
        <f t="shared" ref="G52:G59" si="25">F52-H52</f>
        <v>1</v>
      </c>
      <c r="H52">
        <v>3</v>
      </c>
      <c r="I52">
        <f t="shared" ref="I52:I60" si="26">C52+F52</f>
        <v>4</v>
      </c>
      <c r="J52">
        <f t="shared" ref="J52:J60" si="27">E52+H52</f>
        <v>3</v>
      </c>
      <c r="K52">
        <v>0</v>
      </c>
      <c r="L52">
        <f t="shared" ref="L52:L60" si="28">H52/F52</f>
        <v>0.75</v>
      </c>
      <c r="M52">
        <f t="shared" ref="M52:M60" si="29">J52/I52</f>
        <v>0.75</v>
      </c>
      <c r="P52" s="7"/>
      <c r="Q52" s="52" t="s">
        <v>163</v>
      </c>
      <c r="R52" s="52" t="s">
        <v>164</v>
      </c>
      <c r="S52" s="52" t="s">
        <v>163</v>
      </c>
      <c r="T52" s="53" t="s">
        <v>164</v>
      </c>
    </row>
    <row r="53" spans="2:20" ht="26.25" x14ac:dyDescent="0.25">
      <c r="B53" s="12" t="s">
        <v>165</v>
      </c>
      <c r="C53">
        <v>2</v>
      </c>
      <c r="D53">
        <f t="shared" si="24"/>
        <v>0</v>
      </c>
      <c r="E53">
        <v>2</v>
      </c>
      <c r="F53">
        <v>2</v>
      </c>
      <c r="G53">
        <f t="shared" si="25"/>
        <v>1</v>
      </c>
      <c r="H53">
        <v>1</v>
      </c>
      <c r="I53">
        <f t="shared" si="26"/>
        <v>4</v>
      </c>
      <c r="J53">
        <f t="shared" si="27"/>
        <v>3</v>
      </c>
      <c r="K53">
        <f t="shared" ref="K53:K60" si="30">E53/C53</f>
        <v>1</v>
      </c>
      <c r="L53">
        <f t="shared" si="28"/>
        <v>0.5</v>
      </c>
      <c r="M53">
        <f t="shared" si="29"/>
        <v>0.75</v>
      </c>
      <c r="P53" s="7" t="s">
        <v>7</v>
      </c>
      <c r="Q53">
        <v>2.0833333333333332E-2</v>
      </c>
      <c r="R53">
        <v>0.49198327215568594</v>
      </c>
      <c r="S53">
        <v>0.17639043103439389</v>
      </c>
      <c r="T53" s="8">
        <v>0.3058885382934296</v>
      </c>
    </row>
    <row r="54" spans="2:20" ht="27" thickBot="1" x14ac:dyDescent="0.3">
      <c r="B54" s="12" t="s">
        <v>166</v>
      </c>
      <c r="C54">
        <v>33</v>
      </c>
      <c r="D54">
        <f t="shared" si="24"/>
        <v>27</v>
      </c>
      <c r="E54">
        <v>6</v>
      </c>
      <c r="F54">
        <v>70</v>
      </c>
      <c r="G54">
        <f t="shared" si="25"/>
        <v>55</v>
      </c>
      <c r="H54">
        <v>15</v>
      </c>
      <c r="I54">
        <f t="shared" si="26"/>
        <v>103</v>
      </c>
      <c r="J54">
        <f t="shared" si="27"/>
        <v>21</v>
      </c>
      <c r="K54">
        <f t="shared" si="30"/>
        <v>0.18181818181818182</v>
      </c>
      <c r="L54">
        <f t="shared" si="28"/>
        <v>0.21428571428571427</v>
      </c>
      <c r="M54">
        <f t="shared" si="29"/>
        <v>0.20388349514563106</v>
      </c>
      <c r="P54" s="7" t="s">
        <v>51</v>
      </c>
      <c r="Q54">
        <v>4.1666666666666664E-2</v>
      </c>
      <c r="R54">
        <v>0.33863664974686564</v>
      </c>
      <c r="S54">
        <v>0.29576817443602166</v>
      </c>
      <c r="T54" s="8">
        <v>0.23356184536008495</v>
      </c>
    </row>
    <row r="55" spans="2:20" ht="30.75" thickBot="1" x14ac:dyDescent="0.3">
      <c r="B55" s="12" t="s">
        <v>167</v>
      </c>
      <c r="C55">
        <v>22</v>
      </c>
      <c r="D55">
        <f t="shared" si="24"/>
        <v>20</v>
      </c>
      <c r="E55">
        <v>2</v>
      </c>
      <c r="F55">
        <v>27</v>
      </c>
      <c r="G55">
        <f t="shared" si="25"/>
        <v>21</v>
      </c>
      <c r="H55">
        <v>6</v>
      </c>
      <c r="I55">
        <f t="shared" si="26"/>
        <v>49</v>
      </c>
      <c r="J55">
        <f t="shared" si="27"/>
        <v>8</v>
      </c>
      <c r="K55">
        <f t="shared" si="30"/>
        <v>9.0909090909090912E-2</v>
      </c>
      <c r="L55">
        <f t="shared" si="28"/>
        <v>0.22222222222222221</v>
      </c>
      <c r="M55">
        <f t="shared" si="29"/>
        <v>0.16326530612244897</v>
      </c>
      <c r="P55" s="54" t="s">
        <v>156</v>
      </c>
      <c r="Q55" s="41">
        <v>0.136057784576542</v>
      </c>
      <c r="R55" s="41">
        <v>0.21055230321744683</v>
      </c>
      <c r="S55" s="10"/>
      <c r="T55" s="11"/>
    </row>
    <row r="56" spans="2:20" ht="26.25" x14ac:dyDescent="0.25">
      <c r="B56" s="12" t="s">
        <v>168</v>
      </c>
      <c r="C56">
        <v>0</v>
      </c>
      <c r="D56">
        <f t="shared" si="24"/>
        <v>0</v>
      </c>
      <c r="E56">
        <v>0</v>
      </c>
      <c r="F56">
        <v>10</v>
      </c>
      <c r="G56">
        <f t="shared" si="25"/>
        <v>4</v>
      </c>
      <c r="H56">
        <v>6</v>
      </c>
      <c r="I56">
        <f t="shared" si="26"/>
        <v>10</v>
      </c>
      <c r="J56">
        <f t="shared" si="27"/>
        <v>6</v>
      </c>
      <c r="K56">
        <v>0</v>
      </c>
      <c r="L56">
        <f t="shared" si="28"/>
        <v>0.6</v>
      </c>
      <c r="M56">
        <f t="shared" si="29"/>
        <v>0.6</v>
      </c>
    </row>
    <row r="57" spans="2:20" ht="26.25" x14ac:dyDescent="0.25">
      <c r="B57" s="12" t="s">
        <v>169</v>
      </c>
      <c r="C57">
        <v>21</v>
      </c>
      <c r="D57">
        <f t="shared" si="24"/>
        <v>20</v>
      </c>
      <c r="E57">
        <v>1</v>
      </c>
      <c r="F57">
        <v>52</v>
      </c>
      <c r="G57">
        <f t="shared" si="25"/>
        <v>43</v>
      </c>
      <c r="H57">
        <v>9</v>
      </c>
      <c r="I57">
        <f t="shared" si="26"/>
        <v>73</v>
      </c>
      <c r="J57">
        <f t="shared" si="27"/>
        <v>10</v>
      </c>
      <c r="K57">
        <f t="shared" si="30"/>
        <v>4.7619047619047616E-2</v>
      </c>
      <c r="L57">
        <f t="shared" si="28"/>
        <v>0.17307692307692307</v>
      </c>
      <c r="M57">
        <f t="shared" si="29"/>
        <v>0.13698630136986301</v>
      </c>
    </row>
    <row r="58" spans="2:20" ht="26.25" x14ac:dyDescent="0.25">
      <c r="B58" s="12" t="s">
        <v>170</v>
      </c>
      <c r="C58">
        <v>19</v>
      </c>
      <c r="D58">
        <f t="shared" si="24"/>
        <v>16</v>
      </c>
      <c r="E58">
        <v>3</v>
      </c>
      <c r="F58">
        <v>27</v>
      </c>
      <c r="G58">
        <f t="shared" si="25"/>
        <v>25</v>
      </c>
      <c r="H58">
        <v>2</v>
      </c>
      <c r="I58">
        <f t="shared" si="26"/>
        <v>46</v>
      </c>
      <c r="J58">
        <f t="shared" si="27"/>
        <v>5</v>
      </c>
      <c r="K58">
        <f t="shared" si="30"/>
        <v>0.15789473684210525</v>
      </c>
      <c r="L58">
        <f t="shared" si="28"/>
        <v>7.407407407407407E-2</v>
      </c>
      <c r="M58">
        <f t="shared" si="29"/>
        <v>0.10869565217391304</v>
      </c>
    </row>
    <row r="59" spans="2:20" ht="26.25" x14ac:dyDescent="0.25">
      <c r="B59" s="12" t="s">
        <v>171</v>
      </c>
      <c r="C59">
        <v>17</v>
      </c>
      <c r="D59">
        <f t="shared" si="24"/>
        <v>15</v>
      </c>
      <c r="E59">
        <v>2</v>
      </c>
      <c r="F59">
        <v>23</v>
      </c>
      <c r="G59">
        <f t="shared" si="25"/>
        <v>20</v>
      </c>
      <c r="H59">
        <v>3</v>
      </c>
      <c r="I59">
        <f t="shared" si="26"/>
        <v>40</v>
      </c>
      <c r="J59">
        <f t="shared" si="27"/>
        <v>5</v>
      </c>
      <c r="K59">
        <f t="shared" si="30"/>
        <v>0.11764705882352941</v>
      </c>
      <c r="L59">
        <f t="shared" si="28"/>
        <v>0.13043478260869565</v>
      </c>
      <c r="M59">
        <f t="shared" si="29"/>
        <v>0.125</v>
      </c>
    </row>
    <row r="60" spans="2:20" ht="26.25" x14ac:dyDescent="0.25">
      <c r="B60" s="12" t="s">
        <v>172</v>
      </c>
      <c r="C60">
        <v>19</v>
      </c>
      <c r="D60">
        <f t="shared" si="24"/>
        <v>18</v>
      </c>
      <c r="E60">
        <v>1</v>
      </c>
      <c r="F60">
        <v>64</v>
      </c>
      <c r="G60">
        <f>F60-H60</f>
        <v>59</v>
      </c>
      <c r="H60">
        <v>5</v>
      </c>
      <c r="I60">
        <f t="shared" si="26"/>
        <v>83</v>
      </c>
      <c r="J60">
        <f t="shared" si="27"/>
        <v>6</v>
      </c>
      <c r="K60">
        <f t="shared" si="30"/>
        <v>5.2631578947368418E-2</v>
      </c>
      <c r="L60">
        <f t="shared" si="28"/>
        <v>7.8125E-2</v>
      </c>
      <c r="M60">
        <f t="shared" si="29"/>
        <v>7.2289156626506021E-2</v>
      </c>
    </row>
    <row r="61" spans="2:20" x14ac:dyDescent="0.25">
      <c r="B61" s="12" t="s">
        <v>7</v>
      </c>
      <c r="C61">
        <f>AVERAGE(C51:C60)</f>
        <v>15.9</v>
      </c>
      <c r="D61">
        <f t="shared" si="24"/>
        <v>13.9</v>
      </c>
      <c r="E61">
        <f>AVERAGE(E51:E60)</f>
        <v>2</v>
      </c>
      <c r="F61">
        <f t="shared" ref="F61:M61" si="31">AVERAGE(F51:F60)</f>
        <v>33.9</v>
      </c>
      <c r="G61">
        <f t="shared" si="31"/>
        <v>27</v>
      </c>
      <c r="H61">
        <f t="shared" si="31"/>
        <v>6.9</v>
      </c>
      <c r="I61">
        <f>AVERAGE(I51:I60)</f>
        <v>49.8</v>
      </c>
      <c r="J61">
        <f t="shared" si="31"/>
        <v>8.9</v>
      </c>
      <c r="K61">
        <f>AVERAGE(K51:K60)</f>
        <v>0.17639043103439389</v>
      </c>
      <c r="L61">
        <f t="shared" si="31"/>
        <v>0.3058885382934296</v>
      </c>
      <c r="M61">
        <f t="shared" si="31"/>
        <v>0.31659338649267343</v>
      </c>
    </row>
    <row r="62" spans="2:20" x14ac:dyDescent="0.25">
      <c r="B62" s="12" t="s">
        <v>51</v>
      </c>
      <c r="C62">
        <f>STDEV(C51:C60)</f>
        <v>11.435325385255405</v>
      </c>
      <c r="D62">
        <f>STDEV(D51:D60)</f>
        <v>10.170217958988555</v>
      </c>
      <c r="E62">
        <f>STDEV(E51:E60)</f>
        <v>1.7638342073763937</v>
      </c>
      <c r="F62">
        <f t="shared" ref="F62:M62" si="32">STDEV(F51:F60)</f>
        <v>25.636129019629916</v>
      </c>
      <c r="G62">
        <f t="shared" si="32"/>
        <v>21.679483388678801</v>
      </c>
      <c r="H62">
        <f t="shared" si="32"/>
        <v>5.8774522069043185</v>
      </c>
      <c r="I62">
        <f t="shared" si="32"/>
        <v>36.011726485194295</v>
      </c>
      <c r="J62">
        <f t="shared" si="32"/>
        <v>6.9673843330509939</v>
      </c>
      <c r="K62">
        <f t="shared" si="32"/>
        <v>0.29576817443602166</v>
      </c>
      <c r="L62">
        <f t="shared" si="32"/>
        <v>0.23356184536008495</v>
      </c>
      <c r="M62">
        <f t="shared" si="32"/>
        <v>0.27239305925989699</v>
      </c>
    </row>
    <row r="63" spans="2:20" s="2" customFormat="1" ht="15.75" thickBot="1" x14ac:dyDescent="0.3">
      <c r="B63" s="26" t="s">
        <v>92</v>
      </c>
      <c r="C63" s="2">
        <f t="shared" ref="C63:J63" si="33">TTEST(C40:C47,C51:C60,2,3)</f>
        <v>1.205265242765759E-2</v>
      </c>
      <c r="D63" s="2">
        <f t="shared" si="33"/>
        <v>1.7261261732282568E-2</v>
      </c>
      <c r="E63" s="2">
        <f t="shared" si="33"/>
        <v>8.4013093694234459E-3</v>
      </c>
      <c r="F63" s="2">
        <f t="shared" si="33"/>
        <v>0.2385051773995939</v>
      </c>
      <c r="G63" s="2">
        <f t="shared" si="33"/>
        <v>0.2270960587371208</v>
      </c>
      <c r="H63" s="2">
        <f t="shared" si="33"/>
        <v>0.44900447658549347</v>
      </c>
      <c r="I63" s="2">
        <f t="shared" si="33"/>
        <v>0.10297984912864722</v>
      </c>
      <c r="J63" s="2">
        <f t="shared" si="33"/>
        <v>0.18171605932104049</v>
      </c>
      <c r="K63" s="2">
        <f>TTEST(K40:K47,K51:K60,2,3)</f>
        <v>0.13605778457654163</v>
      </c>
      <c r="L63" s="2">
        <f>TTEST(L40:L47,L51:L60,2,3)</f>
        <v>0.21055230321744683</v>
      </c>
      <c r="M63" s="2">
        <f>TTEST(M40:M47,M51:M60,2,3)</f>
        <v>0.31736354849563786</v>
      </c>
    </row>
    <row r="64" spans="2:20" x14ac:dyDescent="0.25">
      <c r="C64" s="60" t="s">
        <v>173</v>
      </c>
      <c r="D64" s="61"/>
      <c r="E64" s="62"/>
      <c r="F64" t="s">
        <v>174</v>
      </c>
    </row>
    <row r="65" spans="3:5" customFormat="1" x14ac:dyDescent="0.25">
      <c r="C65" t="s">
        <v>9</v>
      </c>
      <c r="E65" t="s">
        <v>11</v>
      </c>
    </row>
    <row r="66" spans="3:5" customFormat="1" x14ac:dyDescent="0.25">
      <c r="C66" s="7">
        <v>44</v>
      </c>
      <c r="E66" s="8">
        <v>5</v>
      </c>
    </row>
    <row r="67" spans="3:5" customFormat="1" x14ac:dyDescent="0.25">
      <c r="C67" s="7">
        <v>37</v>
      </c>
      <c r="E67" s="8">
        <v>7</v>
      </c>
    </row>
    <row r="68" spans="3:5" customFormat="1" x14ac:dyDescent="0.25">
      <c r="C68" s="7">
        <v>27</v>
      </c>
      <c r="E68" s="8">
        <v>4</v>
      </c>
    </row>
    <row r="69" spans="3:5" customFormat="1" x14ac:dyDescent="0.25">
      <c r="C69" s="7">
        <v>7</v>
      </c>
      <c r="E69" s="8">
        <v>1</v>
      </c>
    </row>
    <row r="70" spans="3:5" customFormat="1" x14ac:dyDescent="0.25">
      <c r="C70" s="7">
        <v>16</v>
      </c>
      <c r="E70" s="8">
        <v>2</v>
      </c>
    </row>
    <row r="71" spans="3:5" customFormat="1" x14ac:dyDescent="0.25">
      <c r="C71" s="7">
        <v>27</v>
      </c>
      <c r="E71" s="8">
        <v>6</v>
      </c>
    </row>
    <row r="72" spans="3:5" customFormat="1" x14ac:dyDescent="0.25">
      <c r="C72" s="7"/>
      <c r="E72" s="8"/>
    </row>
    <row r="73" spans="3:5" customFormat="1" x14ac:dyDescent="0.25">
      <c r="C73" s="7"/>
      <c r="E73" s="8"/>
    </row>
    <row r="74" spans="3:5" customFormat="1" x14ac:dyDescent="0.25">
      <c r="C74" s="7"/>
      <c r="E74" s="8"/>
    </row>
    <row r="75" spans="3:5" customFormat="1" x14ac:dyDescent="0.25">
      <c r="C75" s="7"/>
      <c r="E75" s="8"/>
    </row>
    <row r="76" spans="3:5" customFormat="1" x14ac:dyDescent="0.25">
      <c r="C76" s="7"/>
      <c r="E76" s="8"/>
    </row>
    <row r="77" spans="3:5" customFormat="1" x14ac:dyDescent="0.25">
      <c r="C77" s="7"/>
      <c r="E77" s="8"/>
    </row>
    <row r="78" spans="3:5" customFormat="1" ht="15.75" thickBot="1" x14ac:dyDescent="0.3">
      <c r="C78" s="40">
        <f>TTEST(C51:C60,C66:C71,2,3)</f>
        <v>0.14632690210310062</v>
      </c>
      <c r="D78" s="55"/>
      <c r="E78" s="56">
        <f>TTEST(E51:E60,E66:E71,2,3)</f>
        <v>8.1749994201333345E-2</v>
      </c>
    </row>
  </sheetData>
  <mergeCells count="10">
    <mergeCell ref="Q50:T50"/>
    <mergeCell ref="Q51:R51"/>
    <mergeCell ref="S51:T51"/>
    <mergeCell ref="C64:E64"/>
    <mergeCell ref="E20:F20"/>
    <mergeCell ref="J20:K20"/>
    <mergeCell ref="I26:J26"/>
    <mergeCell ref="P40:S40"/>
    <mergeCell ref="P41:Q41"/>
    <mergeCell ref="R41:S41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rism5.Document" shapeId="10241" r:id="rId3">
          <objectPr defaultSize="0" autoPict="0" r:id="rId4">
            <anchor moveWithCells="1">
              <from>
                <xdr:col>24</xdr:col>
                <xdr:colOff>371475</xdr:colOff>
                <xdr:row>14</xdr:row>
                <xdr:rowOff>9525</xdr:rowOff>
              </from>
              <to>
                <xdr:col>29</xdr:col>
                <xdr:colOff>123825</xdr:colOff>
                <xdr:row>29</xdr:row>
                <xdr:rowOff>85725</xdr:rowOff>
              </to>
            </anchor>
          </objectPr>
        </oleObject>
      </mc:Choice>
      <mc:Fallback>
        <oleObject progId="Prism5.Document" shapeId="10241" r:id="rId3"/>
      </mc:Fallback>
    </mc:AlternateContent>
    <mc:AlternateContent xmlns:mc="http://schemas.openxmlformats.org/markup-compatibility/2006">
      <mc:Choice Requires="x14">
        <oleObject progId="Prism5.Document" shapeId="10242" r:id="rId5">
          <objectPr defaultSize="0" autoPict="0" r:id="rId6">
            <anchor moveWithCells="1">
              <from>
                <xdr:col>40</xdr:col>
                <xdr:colOff>0</xdr:colOff>
                <xdr:row>16</xdr:row>
                <xdr:rowOff>0</xdr:rowOff>
              </from>
              <to>
                <xdr:col>45</xdr:col>
                <xdr:colOff>971550</xdr:colOff>
                <xdr:row>32</xdr:row>
                <xdr:rowOff>152400</xdr:rowOff>
              </to>
            </anchor>
          </objectPr>
        </oleObject>
      </mc:Choice>
      <mc:Fallback>
        <oleObject progId="Prism5.Document" shapeId="10242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 NP-like prosRNAi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MARIA DE LA PALOMA LOSADA PEREZ</cp:lastModifiedBy>
  <dcterms:created xsi:type="dcterms:W3CDTF">2023-03-29T17:07:40Z</dcterms:created>
  <dcterms:modified xsi:type="dcterms:W3CDTF">2025-02-28T19:32:47Z</dcterms:modified>
</cp:coreProperties>
</file>