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Yang Lab\Manuscripts\Engineered Scramblases\eLife\VOR Documents\Figures\"/>
    </mc:Choice>
  </mc:AlternateContent>
  <xr:revisionPtr revIDLastSave="0" documentId="8_{5EDD7605-8EBE-447A-AF1A-60988F49E5A7}" xr6:coauthVersionLast="47" xr6:coauthVersionMax="47" xr10:uidLastSave="{00000000-0000-0000-0000-000000000000}"/>
  <bookViews>
    <workbookView xWindow="-110" yWindow="-110" windowWidth="19420" windowHeight="10300" xr2:uid="{F7FEC128-E765-414A-B69F-8B0108FFC2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3" i="1" s="1"/>
  <c r="E52" i="1"/>
  <c r="E53" i="1" s="1"/>
  <c r="D52" i="1"/>
  <c r="D53" i="1" s="1"/>
  <c r="C52" i="1"/>
  <c r="C53" i="1" s="1"/>
  <c r="F12" i="1"/>
  <c r="F13" i="1" s="1"/>
  <c r="E12" i="1"/>
  <c r="E13" i="1" s="1"/>
  <c r="D12" i="1"/>
  <c r="D13" i="1" s="1"/>
  <c r="C12" i="1"/>
  <c r="C13" i="1" s="1"/>
  <c r="C14" i="1" l="1"/>
  <c r="C15" i="1"/>
  <c r="E55" i="1"/>
  <c r="E54" i="1"/>
  <c r="D14" i="1"/>
  <c r="D15" i="1"/>
  <c r="E15" i="1"/>
  <c r="E14" i="1"/>
  <c r="F15" i="1"/>
  <c r="F14" i="1"/>
  <c r="C55" i="1"/>
  <c r="C54" i="1"/>
  <c r="D55" i="1"/>
  <c r="D54" i="1"/>
  <c r="F55" i="1"/>
  <c r="F54" i="1"/>
</calcChain>
</file>

<file path=xl/sharedStrings.xml><?xml version="1.0" encoding="utf-8"?>
<sst xmlns="http://schemas.openxmlformats.org/spreadsheetml/2006/main" count="61" uniqueCount="31">
  <si>
    <t>Fig. 1c</t>
  </si>
  <si>
    <t>WT</t>
  </si>
  <si>
    <t>I521K</t>
  </si>
  <si>
    <t>M522K</t>
  </si>
  <si>
    <t>T526K</t>
  </si>
  <si>
    <t>Unpaired two-tailed t-test with Welch's correction</t>
  </si>
  <si>
    <t>n</t>
  </si>
  <si>
    <t>SEM</t>
  </si>
  <si>
    <t>Mean+SEM</t>
  </si>
  <si>
    <t>Mean-SEM</t>
  </si>
  <si>
    <t>P value</t>
  </si>
  <si>
    <t>&lt;0.0001</t>
  </si>
  <si>
    <t>Summary</t>
  </si>
  <si>
    <t>ns</t>
  </si>
  <si>
    <t>****</t>
  </si>
  <si>
    <t>Welch-corrected t</t>
  </si>
  <si>
    <t>Welch-corrected df</t>
  </si>
  <si>
    <t>95% CI</t>
  </si>
  <si>
    <t>-3.863 to 15.89</t>
  </si>
  <si>
    <t>-80.67 to -61.20</t>
  </si>
  <si>
    <t>-96.52 to -72.34</t>
  </si>
  <si>
    <r>
      <t>R</t>
    </r>
    <r>
      <rPr>
        <vertAlign val="superscript"/>
        <sz val="12"/>
        <rFont val="Arial"/>
        <family val="2"/>
      </rPr>
      <t>2</t>
    </r>
  </si>
  <si>
    <t>Fig. 1e</t>
  </si>
  <si>
    <t>Test Potential (mV)</t>
  </si>
  <si>
    <r>
      <t>Fig. 1f (160 mV, 0 Ca</t>
    </r>
    <r>
      <rPr>
        <b/>
        <vertAlign val="superscript"/>
        <sz val="12"/>
        <color theme="1"/>
        <rFont val="Arial"/>
        <family val="2"/>
      </rPr>
      <t>2+</t>
    </r>
    <r>
      <rPr>
        <b/>
        <sz val="12"/>
        <color theme="1"/>
        <rFont val="Arial"/>
        <family val="2"/>
      </rPr>
      <t>)</t>
    </r>
  </si>
  <si>
    <t>**</t>
  </si>
  <si>
    <t>*</t>
  </si>
  <si>
    <t>4.379 to 14.41</t>
  </si>
  <si>
    <t>-311.5 to -66.17</t>
  </si>
  <si>
    <t>-113.4 to -17.23</t>
  </si>
  <si>
    <t>Fig. 1f                                         (160 mV, 0 Ca2+)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</si>
</sst>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vertAlign val="super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4" xfId="0" applyFont="1" applyBorder="1"/>
    <xf numFmtId="164" fontId="3" fillId="0" borderId="4" xfId="0" applyNumberFormat="1" applyFont="1" applyBorder="1"/>
    <xf numFmtId="0" fontId="2" fillId="2" borderId="4" xfId="0" applyFont="1" applyFill="1" applyBorder="1" applyAlignment="1">
      <alignment horizontal="center"/>
    </xf>
    <xf numFmtId="0" fontId="1" fillId="0" borderId="4" xfId="0" applyFont="1" applyBorder="1"/>
    <xf numFmtId="164" fontId="1" fillId="0" borderId="4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0" xfId="0" applyFont="1"/>
    <xf numFmtId="165" fontId="1" fillId="0" borderId="4" xfId="0" applyNumberFormat="1" applyFont="1" applyBorder="1"/>
    <xf numFmtId="0" fontId="1" fillId="0" borderId="4" xfId="0" applyFont="1" applyBorder="1" applyAlignment="1">
      <alignment horizontal="right"/>
    </xf>
    <xf numFmtId="0" fontId="1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F1433-8958-421B-A4EA-1E42A44ECCD5}">
  <dimension ref="A1:Z61"/>
  <sheetViews>
    <sheetView tabSelected="1" zoomScale="40" zoomScaleNormal="40" workbookViewId="0">
      <selection activeCell="B52" sqref="B52"/>
    </sheetView>
  </sheetViews>
  <sheetFormatPr defaultRowHeight="14.5"/>
  <cols>
    <col min="2" max="2" width="39.26953125" bestFit="1" customWidth="1"/>
    <col min="3" max="3" width="22.6328125" bestFit="1" customWidth="1"/>
    <col min="4" max="5" width="16.36328125" bestFit="1" customWidth="1"/>
    <col min="6" max="6" width="14.08984375" bestFit="1" customWidth="1"/>
    <col min="7" max="8" width="8.26953125" bestFit="1" customWidth="1"/>
    <col min="10" max="15" width="9.90625" bestFit="1" customWidth="1"/>
    <col min="17" max="17" width="9.90625" bestFit="1" customWidth="1"/>
    <col min="20" max="26" width="10.453125" bestFit="1" customWidth="1"/>
  </cols>
  <sheetData>
    <row r="1" spans="1:26" ht="15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1"/>
      <c r="B2" s="1"/>
      <c r="C2" s="2" t="s">
        <v>0</v>
      </c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"/>
      <c r="B3" s="1"/>
      <c r="C3" s="5" t="s">
        <v>1</v>
      </c>
      <c r="D3" s="5" t="s">
        <v>2</v>
      </c>
      <c r="E3" s="5" t="s">
        <v>3</v>
      </c>
      <c r="F3" s="5" t="s">
        <v>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1"/>
      <c r="B4" s="1"/>
      <c r="C4" s="6">
        <v>0</v>
      </c>
      <c r="D4" s="7">
        <v>76.470600000000005</v>
      </c>
      <c r="E4" s="7">
        <v>88.888900000000007</v>
      </c>
      <c r="F4" s="7">
        <v>2.6315789999999999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1"/>
      <c r="B5" s="1"/>
      <c r="C5" s="6">
        <v>0</v>
      </c>
      <c r="D5" s="7">
        <v>75</v>
      </c>
      <c r="E5" s="7">
        <v>77.777799999999999</v>
      </c>
      <c r="F5" s="7">
        <v>8.6956520000000008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1"/>
      <c r="B6" s="1"/>
      <c r="C6" s="6">
        <v>0</v>
      </c>
      <c r="D6" s="7">
        <v>76.1905</v>
      </c>
      <c r="E6" s="7">
        <v>88.888900000000007</v>
      </c>
      <c r="F6" s="7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5">
      <c r="A7" s="1"/>
      <c r="B7" s="1"/>
      <c r="C7" s="6">
        <v>0</v>
      </c>
      <c r="D7" s="7">
        <v>80.769199999999998</v>
      </c>
      <c r="E7" s="7">
        <v>96.666700000000006</v>
      </c>
      <c r="F7" s="7">
        <v>18.75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5">
      <c r="A8" s="1"/>
      <c r="B8" s="1"/>
      <c r="C8" s="6">
        <v>0</v>
      </c>
      <c r="D8" s="7">
        <v>76.315799999999996</v>
      </c>
      <c r="E8" s="7">
        <v>100</v>
      </c>
      <c r="F8" s="7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1"/>
      <c r="B10" s="8" t="s">
        <v>0</v>
      </c>
      <c r="C10" s="8" t="s">
        <v>5</v>
      </c>
      <c r="D10" s="8"/>
      <c r="E10" s="8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>
      <c r="A11" s="1"/>
      <c r="B11" s="8"/>
      <c r="C11" s="5"/>
      <c r="D11" s="5" t="s">
        <v>2</v>
      </c>
      <c r="E11" s="5" t="s">
        <v>3</v>
      </c>
      <c r="F11" s="5" t="s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>
      <c r="A12" s="1"/>
      <c r="B12" s="9" t="s">
        <v>6</v>
      </c>
      <c r="C12" s="9">
        <f>COUNT(C4:C8)</f>
        <v>5</v>
      </c>
      <c r="D12" s="9">
        <f t="shared" ref="D12:E12" si="0">COUNT(D4:D8)</f>
        <v>5</v>
      </c>
      <c r="E12" s="9">
        <f t="shared" si="0"/>
        <v>5</v>
      </c>
      <c r="F12" s="9">
        <f>COUNT(F4:F8)</f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>
      <c r="A13" s="1"/>
      <c r="B13" s="9" t="s">
        <v>7</v>
      </c>
      <c r="C13" s="9">
        <f>_xlfn.STDEV.S(C4:C8)/(SQRT(C12))</f>
        <v>0</v>
      </c>
      <c r="D13" s="10">
        <f t="shared" ref="D13:E13" si="1">_xlfn.STDEV.S(D4:D8)/(SQRT(D12))</f>
        <v>0.98989039413462299</v>
      </c>
      <c r="E13" s="10">
        <f t="shared" si="1"/>
        <v>3.8425800231875464</v>
      </c>
      <c r="F13" s="9">
        <f>_xlfn.STDEV.S(F4:F8)/(SQRT(F12))</f>
        <v>3.5579074384592464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>
      <c r="A14" s="1"/>
      <c r="B14" s="9" t="s">
        <v>8</v>
      </c>
      <c r="C14" s="9">
        <f>AVERAGE(C4:C8)+C13</f>
        <v>0</v>
      </c>
      <c r="D14" s="10">
        <f>AVERAGE(D4:D8)+D13</f>
        <v>77.939110394134616</v>
      </c>
      <c r="E14" s="10">
        <f>AVERAGE(E4:E8)+E13</f>
        <v>94.287040023187558</v>
      </c>
      <c r="F14" s="10">
        <f>AVERAGE(F4:F8)+F13</f>
        <v>9.5733536384592473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>
      <c r="A15" s="1"/>
      <c r="B15" s="9" t="s">
        <v>9</v>
      </c>
      <c r="C15" s="9">
        <f>AVERAGE(C4:C8)-C13</f>
        <v>0</v>
      </c>
      <c r="D15" s="10">
        <f>AVERAGE(D4:D8)-D13</f>
        <v>75.959329605865378</v>
      </c>
      <c r="E15" s="10">
        <f>AVERAGE(E4:E8)-E13</f>
        <v>86.601879976812455</v>
      </c>
      <c r="F15" s="10">
        <f>AVERAGE(F4:F8)-F13</f>
        <v>2.457538761540754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1"/>
      <c r="B16" s="9" t="s">
        <v>10</v>
      </c>
      <c r="C16" s="9">
        <v>0.16619999999999999</v>
      </c>
      <c r="D16" s="11" t="s">
        <v>11</v>
      </c>
      <c r="E16" s="11" t="s">
        <v>11</v>
      </c>
      <c r="F16" s="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1"/>
      <c r="B17" s="9" t="s">
        <v>12</v>
      </c>
      <c r="C17" s="9" t="s">
        <v>13</v>
      </c>
      <c r="D17" s="12" t="s">
        <v>14</v>
      </c>
      <c r="E17" s="12" t="s">
        <v>14</v>
      </c>
      <c r="F17" s="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>
      <c r="A18" s="1"/>
      <c r="B18" s="9" t="s">
        <v>15</v>
      </c>
      <c r="C18" s="13">
        <v>1.6910000000000001</v>
      </c>
      <c r="D18" s="13">
        <v>19.21</v>
      </c>
      <c r="E18" s="6">
        <v>16.12</v>
      </c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>
      <c r="A19" s="1"/>
      <c r="B19" s="9" t="s">
        <v>16</v>
      </c>
      <c r="C19" s="14">
        <v>4</v>
      </c>
      <c r="D19" s="14">
        <v>4.6159999999999997</v>
      </c>
      <c r="E19" s="14">
        <v>7.9530000000000003</v>
      </c>
      <c r="F19" s="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>
      <c r="A20" s="1"/>
      <c r="B20" s="12" t="s">
        <v>17</v>
      </c>
      <c r="C20" s="15" t="s">
        <v>18</v>
      </c>
      <c r="D20" s="11" t="s">
        <v>19</v>
      </c>
      <c r="E20" s="11" t="s">
        <v>20</v>
      </c>
      <c r="F20" s="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>
      <c r="A21" s="1"/>
      <c r="B21" s="12" t="s">
        <v>21</v>
      </c>
      <c r="C21" s="9">
        <v>0.4168</v>
      </c>
      <c r="D21" s="6">
        <v>0.98760000000000003</v>
      </c>
      <c r="E21" s="6">
        <v>0.98580000000000001</v>
      </c>
      <c r="F21" s="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5">
      <c r="A23" s="1"/>
      <c r="B23" s="1"/>
      <c r="C23" s="16"/>
      <c r="D23" s="8" t="s">
        <v>22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5">
      <c r="A24" s="1"/>
      <c r="B24" s="1"/>
      <c r="C24" s="5" t="s">
        <v>23</v>
      </c>
      <c r="D24" s="17" t="s">
        <v>1</v>
      </c>
      <c r="E24" s="17"/>
      <c r="F24" s="17"/>
      <c r="G24" s="17"/>
      <c r="H24" s="17"/>
      <c r="I24" s="17"/>
      <c r="J24" s="17" t="s">
        <v>2</v>
      </c>
      <c r="K24" s="17"/>
      <c r="L24" s="17"/>
      <c r="M24" s="17"/>
      <c r="N24" s="17"/>
      <c r="O24" s="17"/>
      <c r="P24" s="17" t="s">
        <v>3</v>
      </c>
      <c r="Q24" s="17"/>
      <c r="R24" s="17"/>
      <c r="S24" s="17"/>
      <c r="T24" s="18" t="s">
        <v>4</v>
      </c>
      <c r="U24" s="18"/>
      <c r="V24" s="18"/>
      <c r="W24" s="18"/>
      <c r="X24" s="18"/>
      <c r="Y24" s="18"/>
      <c r="Z24" s="18"/>
    </row>
    <row r="25" spans="1:26" ht="15.5">
      <c r="A25" s="1"/>
      <c r="B25" s="1"/>
      <c r="C25" s="6">
        <v>-100</v>
      </c>
      <c r="D25" s="7">
        <v>-1.51319</v>
      </c>
      <c r="E25" s="7">
        <v>-1.21499</v>
      </c>
      <c r="F25" s="7">
        <v>-0.93684000000000001</v>
      </c>
      <c r="G25" s="7">
        <v>-2.7560600000000002</v>
      </c>
      <c r="H25" s="7">
        <v>-3.0910099999999998</v>
      </c>
      <c r="I25" s="7">
        <v>-3.8274499999999998</v>
      </c>
      <c r="J25" s="7">
        <v>-10.434900000000001</v>
      </c>
      <c r="K25" s="7">
        <v>-1.2021900000000001</v>
      </c>
      <c r="L25" s="7">
        <v>-9.4721399999999996</v>
      </c>
      <c r="M25" s="7">
        <v>-11.3354</v>
      </c>
      <c r="N25" s="7">
        <v>-14.2872</v>
      </c>
      <c r="O25" s="7">
        <v>-14.285299999999999</v>
      </c>
      <c r="P25" s="7">
        <v>-7.5615100000000002</v>
      </c>
      <c r="Q25" s="7">
        <v>-3.48861</v>
      </c>
      <c r="R25" s="7">
        <v>-2.5690499999999998</v>
      </c>
      <c r="S25" s="7">
        <v>-1.59501</v>
      </c>
      <c r="T25" s="9">
        <v>-12.207000000000001</v>
      </c>
      <c r="U25" s="9">
        <v>-9.7469400000000004</v>
      </c>
      <c r="V25" s="9">
        <v>-11.126200000000001</v>
      </c>
      <c r="W25" s="9">
        <v>-9.1396999999999995</v>
      </c>
      <c r="X25" s="9">
        <v>-20.061699999999998</v>
      </c>
      <c r="Y25" s="9">
        <v>-20.895199999999999</v>
      </c>
      <c r="Z25" s="9">
        <v>-19.672899999999998</v>
      </c>
    </row>
    <row r="26" spans="1:26" ht="15.5">
      <c r="A26" s="1"/>
      <c r="B26" s="1"/>
      <c r="C26" s="6">
        <v>-80</v>
      </c>
      <c r="D26" s="7">
        <v>-0.69220000000000004</v>
      </c>
      <c r="E26" s="7">
        <v>-0.63151999999999997</v>
      </c>
      <c r="F26" s="7">
        <v>-0.48720000000000002</v>
      </c>
      <c r="G26" s="7">
        <v>-2.1169899999999999</v>
      </c>
      <c r="H26" s="7">
        <v>-2.3892500000000001</v>
      </c>
      <c r="I26" s="7">
        <v>-2.93323</v>
      </c>
      <c r="J26" s="7">
        <v>-4.87826</v>
      </c>
      <c r="K26" s="7">
        <v>-0.36243999999999998</v>
      </c>
      <c r="L26" s="7">
        <v>-3.5989100000000001</v>
      </c>
      <c r="M26" s="7">
        <v>-4.5410300000000001</v>
      </c>
      <c r="N26" s="7">
        <v>-6.7074299999999996</v>
      </c>
      <c r="O26" s="7">
        <v>-6.1180700000000003</v>
      </c>
      <c r="P26" s="7">
        <v>-3.84409</v>
      </c>
      <c r="Q26" s="7">
        <v>-1.4750000000000001</v>
      </c>
      <c r="R26" s="7">
        <v>-1.09863</v>
      </c>
      <c r="S26" s="7">
        <v>-0.84162000000000003</v>
      </c>
      <c r="T26" s="9">
        <v>-10.035600000000001</v>
      </c>
      <c r="U26" s="9">
        <v>-8.33005</v>
      </c>
      <c r="V26" s="9">
        <v>-8.9372900000000008</v>
      </c>
      <c r="W26" s="9">
        <v>-7.5982500000000002</v>
      </c>
      <c r="X26" s="9">
        <v>-16.414100000000001</v>
      </c>
      <c r="Y26" s="9">
        <v>-17.944600000000001</v>
      </c>
      <c r="Z26" s="9">
        <v>-15.817399999999999</v>
      </c>
    </row>
    <row r="27" spans="1:26" ht="15.5">
      <c r="A27" s="1"/>
      <c r="B27" s="1"/>
      <c r="C27" s="6">
        <v>-60</v>
      </c>
      <c r="D27" s="7">
        <v>4.5103999999999998E-2</v>
      </c>
      <c r="E27" s="7">
        <v>-2.6700000000000002E-2</v>
      </c>
      <c r="F27" s="7">
        <v>1.2989000000000001E-2</v>
      </c>
      <c r="G27" s="7">
        <v>-1.4005700000000001</v>
      </c>
      <c r="H27" s="7">
        <v>-1.5688599999999999</v>
      </c>
      <c r="I27" s="7">
        <v>-1.9985599999999999</v>
      </c>
      <c r="J27" s="7">
        <v>0.33777299999999999</v>
      </c>
      <c r="K27" s="7">
        <v>2.6516000000000001E-2</v>
      </c>
      <c r="L27" s="7">
        <v>0.58255900000000005</v>
      </c>
      <c r="M27" s="7">
        <v>0.133326</v>
      </c>
      <c r="N27" s="7">
        <v>-1.9570000000000001E-2</v>
      </c>
      <c r="O27" s="7">
        <v>-0.59079000000000004</v>
      </c>
      <c r="P27" s="7">
        <v>-1.73E-3</v>
      </c>
      <c r="Q27" s="7">
        <v>3.1565000000000003E-2</v>
      </c>
      <c r="R27" s="7">
        <v>3.9323999999999998E-2</v>
      </c>
      <c r="S27" s="7">
        <v>4.2021000000000003E-2</v>
      </c>
      <c r="T27" s="9">
        <v>-8.0821299999999994</v>
      </c>
      <c r="U27" s="9">
        <v>-6.5784099999999999</v>
      </c>
      <c r="V27" s="9">
        <v>-7.9382000000000001</v>
      </c>
      <c r="W27" s="9">
        <v>-6.3604200000000004</v>
      </c>
      <c r="X27" s="9">
        <v>-12.8028</v>
      </c>
      <c r="Y27" s="9">
        <v>-14.1455</v>
      </c>
      <c r="Z27" s="9">
        <v>-12.1389</v>
      </c>
    </row>
    <row r="28" spans="1:26" ht="15.5">
      <c r="A28" s="1"/>
      <c r="B28" s="1"/>
      <c r="C28" s="6">
        <v>-40</v>
      </c>
      <c r="D28" s="7">
        <v>0.82796700000000001</v>
      </c>
      <c r="E28" s="7">
        <v>0.62441899999999995</v>
      </c>
      <c r="F28" s="7">
        <v>0.489454</v>
      </c>
      <c r="G28" s="7">
        <v>-0.70803000000000005</v>
      </c>
      <c r="H28" s="7">
        <v>-0.80167999999999995</v>
      </c>
      <c r="I28" s="7">
        <v>-0.93503000000000003</v>
      </c>
      <c r="J28" s="7">
        <v>2.477725</v>
      </c>
      <c r="K28" s="7">
        <v>0.63667200000000002</v>
      </c>
      <c r="L28" s="7">
        <v>2.7653449999999999</v>
      </c>
      <c r="M28" s="7">
        <v>3.5524140000000002</v>
      </c>
      <c r="N28" s="7">
        <v>4.9275200000000003</v>
      </c>
      <c r="O28" s="7">
        <v>5.4159220000000001</v>
      </c>
      <c r="P28" s="7">
        <v>2.6440570000000001</v>
      </c>
      <c r="Q28" s="7">
        <v>1.5709930000000001</v>
      </c>
      <c r="R28" s="7">
        <v>1.213266</v>
      </c>
      <c r="S28" s="7">
        <v>0.66950900000000002</v>
      </c>
      <c r="T28" s="9">
        <v>-6.02806</v>
      </c>
      <c r="U28" s="9">
        <v>-5.3483599999999996</v>
      </c>
      <c r="V28" s="9">
        <v>-6.3941600000000003</v>
      </c>
      <c r="W28" s="9">
        <v>-5.3250099999999998</v>
      </c>
      <c r="X28" s="9">
        <v>-8.8936899999999994</v>
      </c>
      <c r="Y28" s="9">
        <v>-10.136200000000001</v>
      </c>
      <c r="Z28" s="9">
        <v>-8.6307500000000008</v>
      </c>
    </row>
    <row r="29" spans="1:26" ht="15.5">
      <c r="A29" s="1"/>
      <c r="B29" s="1"/>
      <c r="C29" s="6">
        <v>-20</v>
      </c>
      <c r="D29" s="7">
        <v>1.5854459999999999</v>
      </c>
      <c r="E29" s="7">
        <v>1.283552</v>
      </c>
      <c r="F29" s="7">
        <v>0.97423400000000004</v>
      </c>
      <c r="G29" s="7">
        <v>8.5700000000000001E-4</v>
      </c>
      <c r="H29" s="7">
        <v>-1.507E-2</v>
      </c>
      <c r="I29" s="7">
        <v>-1.915E-2</v>
      </c>
      <c r="J29" s="7">
        <v>5.9249409999999996</v>
      </c>
      <c r="K29" s="7">
        <v>1.0429820000000001</v>
      </c>
      <c r="L29" s="7">
        <v>5.463387</v>
      </c>
      <c r="M29" s="7">
        <v>6.2114479999999999</v>
      </c>
      <c r="N29" s="7">
        <v>9.7879149999999999</v>
      </c>
      <c r="O29" s="7">
        <v>10.16569</v>
      </c>
      <c r="P29" s="7">
        <v>5.2071529999999999</v>
      </c>
      <c r="Q29" s="7">
        <v>2.966018</v>
      </c>
      <c r="R29" s="7">
        <v>2.4943680000000001</v>
      </c>
      <c r="S29" s="7">
        <v>1.247064</v>
      </c>
      <c r="T29" s="9">
        <v>-2.9763000000000002</v>
      </c>
      <c r="U29" s="9">
        <v>-4.0015400000000003</v>
      </c>
      <c r="V29" s="9">
        <v>-4.8410299999999999</v>
      </c>
      <c r="W29" s="9">
        <v>-4.1806000000000001</v>
      </c>
      <c r="X29" s="9">
        <v>-4.98454</v>
      </c>
      <c r="Y29" s="9">
        <v>-6.3292799999999998</v>
      </c>
      <c r="Z29" s="9">
        <v>-5.4291299999999998</v>
      </c>
    </row>
    <row r="30" spans="1:26" ht="15.5">
      <c r="A30" s="1"/>
      <c r="B30" s="1"/>
      <c r="C30" s="6">
        <v>0</v>
      </c>
      <c r="D30" s="7">
        <v>2.5245410000000001</v>
      </c>
      <c r="E30" s="7">
        <v>1.949729</v>
      </c>
      <c r="F30" s="7">
        <v>1.5020500000000001</v>
      </c>
      <c r="G30" s="7">
        <v>0.70800799999999997</v>
      </c>
      <c r="H30" s="7">
        <v>0.83886400000000005</v>
      </c>
      <c r="I30" s="7">
        <v>0.98432500000000001</v>
      </c>
      <c r="J30" s="7">
        <v>10.2875</v>
      </c>
      <c r="K30" s="7">
        <v>1.5708230000000001</v>
      </c>
      <c r="L30" s="7">
        <v>7.7276870000000004</v>
      </c>
      <c r="M30" s="7">
        <v>8.2653669999999995</v>
      </c>
      <c r="N30" s="7">
        <v>13.84102</v>
      </c>
      <c r="O30" s="7">
        <v>14.95607</v>
      </c>
      <c r="P30" s="7">
        <v>7.4732710000000004</v>
      </c>
      <c r="Q30" s="7">
        <v>4.5321850000000001</v>
      </c>
      <c r="R30" s="7">
        <v>4.4413349999999996</v>
      </c>
      <c r="S30" s="7">
        <v>1.936159</v>
      </c>
      <c r="T30" s="9">
        <v>-0.75456000000000001</v>
      </c>
      <c r="U30" s="9">
        <v>-2.4367299999999998</v>
      </c>
      <c r="V30" s="9">
        <v>-3.0335899999999998</v>
      </c>
      <c r="W30" s="9">
        <v>-2.7948499999999998</v>
      </c>
      <c r="X30" s="9">
        <v>-0.73387999999999998</v>
      </c>
      <c r="Y30" s="9">
        <v>-2.77928</v>
      </c>
      <c r="Z30" s="9">
        <v>-2.4659300000000002</v>
      </c>
    </row>
    <row r="31" spans="1:26" ht="15.5">
      <c r="A31" s="1"/>
      <c r="B31" s="1"/>
      <c r="C31" s="6">
        <v>20</v>
      </c>
      <c r="D31" s="7">
        <v>3.327394</v>
      </c>
      <c r="E31" s="7">
        <v>2.6017920000000001</v>
      </c>
      <c r="F31" s="7">
        <v>2.0490430000000002</v>
      </c>
      <c r="G31" s="7">
        <v>1.629089</v>
      </c>
      <c r="H31" s="7">
        <v>1.840495</v>
      </c>
      <c r="I31" s="7">
        <v>1.938793</v>
      </c>
      <c r="J31" s="7">
        <v>18.856300000000001</v>
      </c>
      <c r="K31" s="7">
        <v>2.1637379999999999</v>
      </c>
      <c r="L31" s="7">
        <v>10.37992</v>
      </c>
      <c r="M31" s="7">
        <v>10.34624</v>
      </c>
      <c r="N31" s="7">
        <v>17.72411</v>
      </c>
      <c r="O31" s="7">
        <v>19.063970000000001</v>
      </c>
      <c r="P31" s="7">
        <v>9.8005560000000003</v>
      </c>
      <c r="Q31" s="7">
        <v>6.7189560000000004</v>
      </c>
      <c r="R31" s="7">
        <v>6.2092109999999998</v>
      </c>
      <c r="S31" s="7">
        <v>2.750156</v>
      </c>
      <c r="T31" s="9">
        <v>0.98930600000000002</v>
      </c>
      <c r="U31" s="9">
        <v>-1.45581</v>
      </c>
      <c r="V31" s="9">
        <v>-1.4895499999999999</v>
      </c>
      <c r="W31" s="9">
        <v>-1.3468199999999999</v>
      </c>
      <c r="X31" s="9">
        <v>2.7683800000000001</v>
      </c>
      <c r="Y31" s="9">
        <v>0.638378</v>
      </c>
      <c r="Z31" s="9">
        <v>0.245231</v>
      </c>
    </row>
    <row r="32" spans="1:26" ht="15.5">
      <c r="A32" s="1"/>
      <c r="B32" s="1"/>
      <c r="C32" s="6">
        <v>40</v>
      </c>
      <c r="D32" s="7">
        <v>4.3459950000000003</v>
      </c>
      <c r="E32" s="7">
        <v>3.3391299999999999</v>
      </c>
      <c r="F32" s="7">
        <v>2.6801300000000001</v>
      </c>
      <c r="G32" s="7">
        <v>2.2687119999999998</v>
      </c>
      <c r="H32" s="7">
        <v>2.8329599999999999</v>
      </c>
      <c r="I32" s="7">
        <v>2.9141780000000002</v>
      </c>
      <c r="J32" s="7">
        <v>25.173110000000001</v>
      </c>
      <c r="K32" s="7">
        <v>2.7266439999999998</v>
      </c>
      <c r="L32" s="7">
        <v>12.74728</v>
      </c>
      <c r="M32" s="7">
        <v>13.909280000000001</v>
      </c>
      <c r="N32" s="7">
        <v>22.798570000000002</v>
      </c>
      <c r="O32" s="7">
        <v>21.8111</v>
      </c>
      <c r="P32" s="7">
        <v>12.24305</v>
      </c>
      <c r="Q32" s="7">
        <v>9.9021170000000005</v>
      </c>
      <c r="R32" s="7">
        <v>7.9870200000000002</v>
      </c>
      <c r="S32" s="7">
        <v>3.8627539999999998</v>
      </c>
      <c r="T32" s="9">
        <v>2.4564970000000002</v>
      </c>
      <c r="U32" s="9">
        <v>0.65394799999999997</v>
      </c>
      <c r="V32" s="9">
        <v>0.2089</v>
      </c>
      <c r="W32" s="9">
        <v>0.15570200000000001</v>
      </c>
      <c r="X32" s="9">
        <v>6.4014249999999997</v>
      </c>
      <c r="Y32" s="9">
        <v>3.7057060000000002</v>
      </c>
      <c r="Z32" s="9">
        <v>3.072193</v>
      </c>
    </row>
    <row r="33" spans="1:26" ht="15.5">
      <c r="A33" s="1"/>
      <c r="B33" s="1"/>
      <c r="C33" s="6">
        <v>60</v>
      </c>
      <c r="D33" s="7">
        <v>5.339804</v>
      </c>
      <c r="E33" s="7">
        <v>4.3810039999999999</v>
      </c>
      <c r="F33" s="7">
        <v>3.384595</v>
      </c>
      <c r="G33" s="7">
        <v>2.7154769999999999</v>
      </c>
      <c r="H33" s="7">
        <v>3.4673820000000002</v>
      </c>
      <c r="I33" s="7">
        <v>3.83508</v>
      </c>
      <c r="J33" s="7">
        <v>33.898479999999999</v>
      </c>
      <c r="K33" s="7">
        <v>3.8761760000000001</v>
      </c>
      <c r="L33" s="7">
        <v>15.85881</v>
      </c>
      <c r="M33" s="7">
        <v>20.177949999999999</v>
      </c>
      <c r="N33" s="7">
        <v>29.585940000000001</v>
      </c>
      <c r="O33" s="7">
        <v>24.856359999999999</v>
      </c>
      <c r="P33" s="7">
        <v>14.59553</v>
      </c>
      <c r="Q33" s="7">
        <v>16.437370000000001</v>
      </c>
      <c r="R33" s="7">
        <v>10.665710000000001</v>
      </c>
      <c r="S33" s="7">
        <v>6.3003929999999997</v>
      </c>
      <c r="T33" s="9">
        <v>4.3177339999999997</v>
      </c>
      <c r="U33" s="9">
        <v>1.8294969999999999</v>
      </c>
      <c r="V33" s="9">
        <v>1.9255139999999999</v>
      </c>
      <c r="W33" s="9">
        <v>1.486953</v>
      </c>
      <c r="X33" s="9">
        <v>9.5185770000000005</v>
      </c>
      <c r="Y33" s="9">
        <v>6.7730329999999999</v>
      </c>
      <c r="Z33" s="9">
        <v>5.1089690000000001</v>
      </c>
    </row>
    <row r="34" spans="1:26" ht="15.5">
      <c r="A34" s="1"/>
      <c r="B34" s="1"/>
      <c r="C34" s="6">
        <v>80</v>
      </c>
      <c r="D34" s="7">
        <v>6.699389</v>
      </c>
      <c r="E34" s="7">
        <v>5.508235</v>
      </c>
      <c r="F34" s="7">
        <v>4.3458040000000002</v>
      </c>
      <c r="G34" s="7">
        <v>3.4006789999999998</v>
      </c>
      <c r="H34" s="7">
        <v>4.4271130000000003</v>
      </c>
      <c r="I34" s="7">
        <v>5.8236790000000003</v>
      </c>
      <c r="J34" s="7">
        <v>46.397919999999999</v>
      </c>
      <c r="K34" s="7">
        <v>7.8067880000000001</v>
      </c>
      <c r="L34" s="7">
        <v>19.32564</v>
      </c>
      <c r="M34" s="7">
        <v>25.742609999999999</v>
      </c>
      <c r="N34" s="7">
        <v>38.965130000000002</v>
      </c>
      <c r="O34" s="7">
        <v>29.966719999999999</v>
      </c>
      <c r="P34" s="7">
        <v>18.27955</v>
      </c>
      <c r="Q34" s="7">
        <v>29.28209</v>
      </c>
      <c r="R34" s="7">
        <v>15.1264</v>
      </c>
      <c r="S34" s="7">
        <v>10.75522</v>
      </c>
      <c r="T34" s="9">
        <v>6.2879620000000003</v>
      </c>
      <c r="U34" s="9">
        <v>3.5344329999999999</v>
      </c>
      <c r="V34" s="9">
        <v>3.9781840000000002</v>
      </c>
      <c r="W34" s="9">
        <v>3.1996739999999999</v>
      </c>
      <c r="X34" s="9">
        <v>13.4786</v>
      </c>
      <c r="Y34" s="9">
        <v>9.2331240000000001</v>
      </c>
      <c r="Z34" s="9">
        <v>7.6634539999999998</v>
      </c>
    </row>
    <row r="35" spans="1:26" ht="15.5">
      <c r="A35" s="1"/>
      <c r="B35" s="1"/>
      <c r="C35" s="6">
        <v>100</v>
      </c>
      <c r="D35" s="7">
        <v>8.3930520000000008</v>
      </c>
      <c r="E35" s="7">
        <v>6.7691410000000003</v>
      </c>
      <c r="F35" s="7">
        <v>5.4246470000000002</v>
      </c>
      <c r="G35" s="7">
        <v>4.0886329999999997</v>
      </c>
      <c r="H35" s="7">
        <v>6.4479040000000003</v>
      </c>
      <c r="I35" s="7">
        <v>7.323232</v>
      </c>
      <c r="J35" s="7">
        <v>85.621510000000001</v>
      </c>
      <c r="K35" s="7">
        <v>15.044460000000001</v>
      </c>
      <c r="L35" s="7">
        <v>24.670539999999999</v>
      </c>
      <c r="M35" s="7">
        <v>35.400649999999999</v>
      </c>
      <c r="N35" s="7">
        <v>48.749009999999998</v>
      </c>
      <c r="O35" s="7">
        <v>38.705399999999997</v>
      </c>
      <c r="P35" s="7">
        <v>22.442820000000001</v>
      </c>
      <c r="Q35" s="7">
        <v>46.479430000000001</v>
      </c>
      <c r="R35" s="7">
        <v>22.230039999999999</v>
      </c>
      <c r="S35" s="7">
        <v>13.950979999999999</v>
      </c>
      <c r="T35" s="9">
        <v>9.0965849999999993</v>
      </c>
      <c r="U35" s="9">
        <v>6.0957299999999996</v>
      </c>
      <c r="V35" s="9">
        <v>6.5667280000000003</v>
      </c>
      <c r="W35" s="9">
        <v>5.9166730000000003</v>
      </c>
      <c r="X35" s="9">
        <v>17.009920000000001</v>
      </c>
      <c r="Y35" s="9">
        <v>12.52622</v>
      </c>
      <c r="Z35" s="9">
        <v>10.088509999999999</v>
      </c>
    </row>
    <row r="36" spans="1:26" ht="15.5">
      <c r="A36" s="1"/>
      <c r="B36" s="1"/>
      <c r="C36" s="6">
        <v>120</v>
      </c>
      <c r="D36" s="7">
        <v>10.37335</v>
      </c>
      <c r="E36" s="7">
        <v>8.1287059999999993</v>
      </c>
      <c r="F36" s="7">
        <v>6.8781780000000001</v>
      </c>
      <c r="G36" s="7">
        <v>5.8339350000000003</v>
      </c>
      <c r="H36" s="7">
        <v>7.47323</v>
      </c>
      <c r="I36" s="7">
        <v>8.1948480000000004</v>
      </c>
      <c r="J36" s="7">
        <v>165.1491</v>
      </c>
      <c r="K36" s="7">
        <v>60.732889999999998</v>
      </c>
      <c r="L36" s="7">
        <v>29.222480000000001</v>
      </c>
      <c r="M36" s="7">
        <v>63.82629</v>
      </c>
      <c r="N36" s="7">
        <v>66.602940000000004</v>
      </c>
      <c r="O36" s="7">
        <v>50.982610000000001</v>
      </c>
      <c r="P36" s="7">
        <v>29.230229999999999</v>
      </c>
      <c r="Q36" s="7">
        <v>64.161590000000004</v>
      </c>
      <c r="R36" s="7">
        <v>32.59722</v>
      </c>
      <c r="S36" s="7">
        <v>22.38513</v>
      </c>
      <c r="T36" s="9">
        <v>11.42732</v>
      </c>
      <c r="U36" s="9">
        <v>8.189921</v>
      </c>
      <c r="V36" s="9">
        <v>10.22702</v>
      </c>
      <c r="W36" s="9">
        <v>8.1276399999999995</v>
      </c>
      <c r="X36" s="9">
        <v>20.43224</v>
      </c>
      <c r="Y36" s="9">
        <v>17.135000000000002</v>
      </c>
      <c r="Z36" s="9">
        <v>13.058529999999999</v>
      </c>
    </row>
    <row r="37" spans="1:26" ht="15.5">
      <c r="A37" s="1"/>
      <c r="B37" s="1"/>
      <c r="C37" s="6">
        <v>140</v>
      </c>
      <c r="D37" s="7">
        <v>13.31264</v>
      </c>
      <c r="E37" s="7">
        <v>10.37907</v>
      </c>
      <c r="F37" s="7">
        <v>8.6315760000000008</v>
      </c>
      <c r="G37" s="7">
        <v>6.5745750000000003</v>
      </c>
      <c r="H37" s="7">
        <v>7.7041649999999997</v>
      </c>
      <c r="I37" s="7">
        <v>8.9197740000000003</v>
      </c>
      <c r="J37" s="7">
        <v>249.4547</v>
      </c>
      <c r="K37" s="7">
        <v>120.13890000000001</v>
      </c>
      <c r="L37" s="7">
        <v>47.289230000000003</v>
      </c>
      <c r="M37" s="7">
        <v>96.250619999999998</v>
      </c>
      <c r="N37" s="7">
        <v>93.983059999999995</v>
      </c>
      <c r="O37" s="7">
        <v>88.134619999999998</v>
      </c>
      <c r="P37" s="7">
        <v>38.729379999999999</v>
      </c>
      <c r="Q37" s="7">
        <v>86.544820000000001</v>
      </c>
      <c r="R37" s="7">
        <v>47.936700000000002</v>
      </c>
      <c r="S37" s="7">
        <v>35.535580000000003</v>
      </c>
      <c r="T37" s="9">
        <v>13.57361</v>
      </c>
      <c r="U37" s="9">
        <v>11.00034</v>
      </c>
      <c r="V37" s="9">
        <v>14.56851</v>
      </c>
      <c r="W37" s="9">
        <v>14.955170000000001</v>
      </c>
      <c r="X37" s="9">
        <v>24.268740000000001</v>
      </c>
      <c r="Y37" s="9">
        <v>20.326879999999999</v>
      </c>
      <c r="Z37" s="9">
        <v>17.581669999999999</v>
      </c>
    </row>
    <row r="38" spans="1:26" ht="15.5">
      <c r="A38" s="1"/>
      <c r="B38" s="1"/>
      <c r="C38" s="6">
        <v>160</v>
      </c>
      <c r="D38" s="7">
        <v>16.398319999999998</v>
      </c>
      <c r="E38" s="7">
        <v>12.607060000000001</v>
      </c>
      <c r="F38" s="7">
        <v>11.142150000000001</v>
      </c>
      <c r="G38" s="7">
        <v>8.0763680000000004</v>
      </c>
      <c r="H38" s="7">
        <v>8.8815080000000002</v>
      </c>
      <c r="I38" s="7">
        <v>10.55241</v>
      </c>
      <c r="J38" s="7">
        <v>371.36329999999998</v>
      </c>
      <c r="K38" s="7">
        <v>235.6867</v>
      </c>
      <c r="L38" s="7">
        <v>142.3828</v>
      </c>
      <c r="M38" s="7">
        <v>162.4837</v>
      </c>
      <c r="N38" s="7">
        <v>135.5504</v>
      </c>
      <c r="O38" s="7">
        <v>137.3629</v>
      </c>
      <c r="P38" s="7">
        <v>50.853029999999997</v>
      </c>
      <c r="Q38" s="7">
        <v>114.8877</v>
      </c>
      <c r="R38" s="7">
        <v>75.836129999999997</v>
      </c>
      <c r="S38" s="7">
        <v>50.986719999999998</v>
      </c>
      <c r="T38" s="9">
        <v>18.37762</v>
      </c>
      <c r="U38" s="9">
        <v>15.321070000000001</v>
      </c>
      <c r="V38" s="9">
        <v>18.555779999999999</v>
      </c>
      <c r="W38" s="9">
        <v>16.434339999999999</v>
      </c>
      <c r="X38" s="9">
        <v>27.756460000000001</v>
      </c>
      <c r="Y38" s="9">
        <v>27.286760000000001</v>
      </c>
      <c r="Z38" s="9">
        <v>20.980830000000001</v>
      </c>
    </row>
    <row r="39" spans="1:26" ht="15.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7.5">
      <c r="A40" s="1"/>
      <c r="B40" s="1"/>
      <c r="C40" s="8" t="s">
        <v>24</v>
      </c>
      <c r="D40" s="8"/>
      <c r="E40" s="8"/>
      <c r="F40" s="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>
      <c r="A41" s="1"/>
      <c r="B41" s="1"/>
      <c r="C41" s="5" t="s">
        <v>1</v>
      </c>
      <c r="D41" s="5" t="s">
        <v>2</v>
      </c>
      <c r="E41" s="5" t="s">
        <v>3</v>
      </c>
      <c r="F41" s="5" t="s">
        <v>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>
      <c r="A42" s="1"/>
      <c r="B42" s="1"/>
      <c r="C42" s="7">
        <v>16.398319999999998</v>
      </c>
      <c r="D42" s="7">
        <v>371.36329999999998</v>
      </c>
      <c r="E42" s="7">
        <v>137.3629</v>
      </c>
      <c r="F42" s="9">
        <v>18.37762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>
      <c r="A43" s="1"/>
      <c r="B43" s="1"/>
      <c r="C43" s="7">
        <v>12.607060000000001</v>
      </c>
      <c r="D43" s="7">
        <v>235.6867</v>
      </c>
      <c r="E43" s="7">
        <v>50.853029999999997</v>
      </c>
      <c r="F43" s="9">
        <v>15.321070000000001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>
      <c r="A44" s="1"/>
      <c r="B44" s="1"/>
      <c r="C44" s="7">
        <v>11.142150000000001</v>
      </c>
      <c r="D44" s="7">
        <v>142.3828</v>
      </c>
      <c r="E44" s="7">
        <v>114.8877</v>
      </c>
      <c r="F44" s="9">
        <v>18.555779999999999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>
      <c r="A45" s="1"/>
      <c r="B45" s="1"/>
      <c r="C45" s="7">
        <v>8.0763680000000004</v>
      </c>
      <c r="D45" s="7">
        <v>162.4837</v>
      </c>
      <c r="E45" s="7">
        <v>75.836129999999997</v>
      </c>
      <c r="F45" s="9">
        <v>16.434339999999999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>
      <c r="A46" s="1"/>
      <c r="B46" s="1"/>
      <c r="C46" s="7">
        <v>8.8815080000000002</v>
      </c>
      <c r="D46" s="7">
        <v>135.5504</v>
      </c>
      <c r="E46" s="7">
        <v>50.986719999999998</v>
      </c>
      <c r="F46" s="9">
        <v>27.756460000000001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>
      <c r="A47" s="1"/>
      <c r="B47" s="1"/>
      <c r="C47" s="10">
        <v>10.55241</v>
      </c>
      <c r="D47" s="10"/>
      <c r="E47" s="10"/>
      <c r="F47" s="9">
        <v>27.286760000000001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5">
      <c r="A48" s="1"/>
      <c r="B48" s="1"/>
      <c r="C48" s="10"/>
      <c r="D48" s="10"/>
      <c r="E48" s="10"/>
      <c r="F48" s="9">
        <v>20.980830000000001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5">
      <c r="A50" s="1"/>
      <c r="B50" s="19" t="s">
        <v>30</v>
      </c>
      <c r="C50" s="8" t="s">
        <v>5</v>
      </c>
      <c r="D50" s="8"/>
      <c r="E50" s="8"/>
      <c r="F50" s="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5">
      <c r="A51" s="1"/>
      <c r="B51" s="19"/>
      <c r="C51" s="5" t="s">
        <v>1</v>
      </c>
      <c r="D51" s="5" t="s">
        <v>2</v>
      </c>
      <c r="E51" s="5" t="s">
        <v>3</v>
      </c>
      <c r="F51" s="5" t="s">
        <v>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5">
      <c r="A52" s="1"/>
      <c r="B52" s="9" t="s">
        <v>6</v>
      </c>
      <c r="C52" s="9">
        <f>COUNT(C42:C47)</f>
        <v>6</v>
      </c>
      <c r="D52" s="9">
        <f t="shared" ref="D52:E52" si="2">COUNT(D42:D47)</f>
        <v>5</v>
      </c>
      <c r="E52" s="9">
        <f t="shared" si="2"/>
        <v>5</v>
      </c>
      <c r="F52" s="9">
        <f>COUNT(F42:F48)</f>
        <v>7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5">
      <c r="A53" s="1"/>
      <c r="B53" s="9" t="s">
        <v>7</v>
      </c>
      <c r="C53" s="10">
        <f>_xlfn.STDEV.S(C42:C47)/(SQRT(C52))</f>
        <v>1.2182311978225557</v>
      </c>
      <c r="D53" s="10">
        <f t="shared" ref="D53:E53" si="3">_xlfn.STDEV.S(D42:D47)/(SQRT(D52))</f>
        <v>44.198000671041683</v>
      </c>
      <c r="E53" s="10">
        <f t="shared" si="3"/>
        <v>17.374103079840001</v>
      </c>
      <c r="F53" s="10">
        <f>_xlfn.STDEV.S(F42:F48)/(SQRT(F52))</f>
        <v>1.8921691314037983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5">
      <c r="A54" s="1"/>
      <c r="B54" s="9" t="s">
        <v>8</v>
      </c>
      <c r="C54" s="10">
        <f>AVERAGE(C42:C47)+C53</f>
        <v>12.494533864489222</v>
      </c>
      <c r="D54" s="10">
        <f t="shared" ref="D54:E54" si="4">AVERAGE(D42:D47)+D53</f>
        <v>253.69138067104166</v>
      </c>
      <c r="E54" s="10">
        <f t="shared" si="4"/>
        <v>103.35939907983999</v>
      </c>
      <c r="F54" s="10">
        <f>AVERAGE(F42:F48)+F53</f>
        <v>22.565434845689513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5">
      <c r="A55" s="1"/>
      <c r="B55" s="9" t="s">
        <v>9</v>
      </c>
      <c r="C55" s="10">
        <f>AVERAGE(C42:C47)-C53</f>
        <v>10.05807146884411</v>
      </c>
      <c r="D55" s="10">
        <f t="shared" ref="D55:E55" si="5">AVERAGE(D42:D47)-D53</f>
        <v>165.29537932895829</v>
      </c>
      <c r="E55" s="10">
        <f t="shared" si="5"/>
        <v>68.611192920159993</v>
      </c>
      <c r="F55" s="10">
        <f>AVERAGE(F42:F48)-F53</f>
        <v>18.781096582881919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5">
      <c r="A56" s="1"/>
      <c r="B56" s="9" t="s">
        <v>10</v>
      </c>
      <c r="C56" s="9">
        <v>1.9E-3</v>
      </c>
      <c r="D56" s="6">
        <v>1.29E-2</v>
      </c>
      <c r="E56" s="6">
        <v>1.9300000000000001E-2</v>
      </c>
      <c r="F56" s="6">
        <v>1.2500000000000001E-2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5">
      <c r="A57" s="1"/>
      <c r="B57" s="9" t="s">
        <v>12</v>
      </c>
      <c r="C57" s="9" t="s">
        <v>25</v>
      </c>
      <c r="D57" s="6" t="s">
        <v>26</v>
      </c>
      <c r="E57" s="6" t="s">
        <v>26</v>
      </c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5">
      <c r="A58" s="1"/>
      <c r="B58" s="9" t="s">
        <v>15</v>
      </c>
      <c r="C58" s="9">
        <v>4.1760000000000002</v>
      </c>
      <c r="D58" s="6">
        <v>4.2679999999999998</v>
      </c>
      <c r="E58" s="13">
        <v>3.7370000000000001</v>
      </c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>
      <c r="A59" s="1"/>
      <c r="B59" s="9" t="s">
        <v>16</v>
      </c>
      <c r="C59" s="9">
        <v>9.9529999999999994</v>
      </c>
      <c r="D59" s="9">
        <v>4.0149999999999997</v>
      </c>
      <c r="E59" s="9">
        <v>4.0949999999999998</v>
      </c>
      <c r="F59" s="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>
      <c r="A60" s="1"/>
      <c r="B60" s="12" t="s">
        <v>17</v>
      </c>
      <c r="C60" s="9" t="s">
        <v>27</v>
      </c>
      <c r="D60" s="11" t="s">
        <v>28</v>
      </c>
      <c r="E60" s="11" t="s">
        <v>29</v>
      </c>
      <c r="F60" s="1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5">
      <c r="A61" s="1"/>
      <c r="B61" s="12" t="s">
        <v>21</v>
      </c>
      <c r="C61" s="9">
        <v>0.63660000000000005</v>
      </c>
      <c r="D61" s="7">
        <v>0.81940000000000002</v>
      </c>
      <c r="E61" s="7">
        <v>0.77329999999999999</v>
      </c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mergeCells count="11">
    <mergeCell ref="C40:F40"/>
    <mergeCell ref="B50:B51"/>
    <mergeCell ref="C50:F50"/>
    <mergeCell ref="C2:F2"/>
    <mergeCell ref="B10:B11"/>
    <mergeCell ref="C10:F10"/>
    <mergeCell ref="D23:Z23"/>
    <mergeCell ref="D24:I24"/>
    <mergeCell ref="J24:O24"/>
    <mergeCell ref="P24:S24"/>
    <mergeCell ref="T24:Z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 Lowry</dc:creator>
  <cp:lastModifiedBy>Gus Lowry</cp:lastModifiedBy>
  <dcterms:created xsi:type="dcterms:W3CDTF">2024-10-09T15:31:19Z</dcterms:created>
  <dcterms:modified xsi:type="dcterms:W3CDTF">2024-10-09T15:40:21Z</dcterms:modified>
</cp:coreProperties>
</file>