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7D67381F-B9AE-4162-BA3C-40EAA45490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rp. sh. in control vs chet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9" i="13" l="1"/>
  <c r="Q20" i="13" s="1"/>
  <c r="P19" i="13"/>
  <c r="P20" i="13" s="1"/>
  <c r="O19" i="13"/>
  <c r="O20" i="13" s="1"/>
  <c r="N19" i="13"/>
  <c r="N20" i="13" s="1"/>
  <c r="M19" i="13"/>
  <c r="M20" i="13" s="1"/>
  <c r="L19" i="13"/>
  <c r="L20" i="13" s="1"/>
  <c r="K19" i="13"/>
  <c r="K20" i="13" s="1"/>
  <c r="Q18" i="13"/>
  <c r="P18" i="13"/>
  <c r="O18" i="13"/>
  <c r="N18" i="13"/>
  <c r="M18" i="13"/>
  <c r="L18" i="13"/>
  <c r="K18" i="13"/>
  <c r="Q15" i="13"/>
  <c r="Q16" i="13" s="1"/>
  <c r="P15" i="13"/>
  <c r="P16" i="13" s="1"/>
  <c r="O15" i="13"/>
  <c r="O16" i="13" s="1"/>
  <c r="N15" i="13"/>
  <c r="N16" i="13" s="1"/>
  <c r="M15" i="13"/>
  <c r="M16" i="13" s="1"/>
  <c r="L15" i="13"/>
  <c r="L16" i="13" s="1"/>
  <c r="K15" i="13"/>
  <c r="K16" i="13" s="1"/>
  <c r="Q14" i="13"/>
  <c r="P14" i="13"/>
  <c r="O14" i="13"/>
  <c r="N14" i="13"/>
  <c r="M14" i="13"/>
  <c r="L14" i="13"/>
  <c r="K14" i="13"/>
</calcChain>
</file>

<file path=xl/sharedStrings.xml><?xml version="1.0" encoding="utf-8"?>
<sst xmlns="http://schemas.openxmlformats.org/spreadsheetml/2006/main" count="92" uniqueCount="54">
  <si>
    <t>Mouse line</t>
  </si>
  <si>
    <t>Genotype</t>
  </si>
  <si>
    <t>Sex</t>
  </si>
  <si>
    <t>DOB</t>
  </si>
  <si>
    <t>Age</t>
  </si>
  <si>
    <t>Animal 6</t>
  </si>
  <si>
    <t>Animal 12</t>
  </si>
  <si>
    <t>cHet</t>
  </si>
  <si>
    <t>SD</t>
  </si>
  <si>
    <t>SE</t>
  </si>
  <si>
    <t>LMM</t>
  </si>
  <si>
    <t>F value</t>
  </si>
  <si>
    <t>Animal 1</t>
  </si>
  <si>
    <t>Animal 2</t>
  </si>
  <si>
    <t>Animal 3</t>
  </si>
  <si>
    <t>Animal 7</t>
  </si>
  <si>
    <t>Animal 8</t>
  </si>
  <si>
    <t>Animal 9</t>
  </si>
  <si>
    <t>control</t>
  </si>
  <si>
    <t>Cell ID</t>
  </si>
  <si>
    <t>ID</t>
  </si>
  <si>
    <t>AP duration</t>
  </si>
  <si>
    <t>Distance from Pia</t>
  </si>
  <si>
    <t>Dends number</t>
  </si>
  <si>
    <t>Bifurcations</t>
  </si>
  <si>
    <t>Terminals</t>
  </si>
  <si>
    <t>Total Dend lenght</t>
  </si>
  <si>
    <t xml:space="preserve">Perimeter Soma Leica </t>
  </si>
  <si>
    <t>Surface area occupied by dends.</t>
  </si>
  <si>
    <t>020822RF2</t>
  </si>
  <si>
    <t>30.05.22</t>
  </si>
  <si>
    <t xml:space="preserve">conditional </t>
  </si>
  <si>
    <t>180822RF2</t>
  </si>
  <si>
    <t>06.06.22</t>
  </si>
  <si>
    <t>180822RF3</t>
  </si>
  <si>
    <t>190822RF4d</t>
  </si>
  <si>
    <t>280922RF2</t>
  </si>
  <si>
    <t>15.07.22</t>
  </si>
  <si>
    <t>p Value</t>
  </si>
  <si>
    <t>M</t>
  </si>
  <si>
    <t>conditional</t>
  </si>
  <si>
    <t>230822RF5</t>
  </si>
  <si>
    <t>080722RF2c</t>
  </si>
  <si>
    <t>28.04.22</t>
  </si>
  <si>
    <t>150722RF4</t>
  </si>
  <si>
    <t>03.05.22</t>
  </si>
  <si>
    <t>150722RF6</t>
  </si>
  <si>
    <t>250722RF4</t>
  </si>
  <si>
    <t>20.05.22</t>
  </si>
  <si>
    <t>270722RF1</t>
  </si>
  <si>
    <t>*0.048</t>
  </si>
  <si>
    <t>*0.009</t>
  </si>
  <si>
    <t>AVG control</t>
  </si>
  <si>
    <t>AVG cHet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</si>
</sst>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66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166" fontId="0" fillId="0" borderId="0" xfId="0" applyNumberForma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F8CD-8DDC-4897-8156-2CD0E9FC10FA}">
  <dimension ref="A1:AG24"/>
  <sheetViews>
    <sheetView tabSelected="1" workbookViewId="0">
      <selection activeCell="Q1" sqref="Q1"/>
    </sheetView>
  </sheetViews>
  <sheetFormatPr defaultRowHeight="14.4" x14ac:dyDescent="0.3"/>
  <cols>
    <col min="2" max="2" width="10.88671875" customWidth="1"/>
    <col min="3" max="3" width="10.33203125" customWidth="1"/>
    <col min="4" max="4" width="10.6640625" customWidth="1"/>
    <col min="5" max="5" width="4.88671875" customWidth="1"/>
    <col min="6" max="6" width="8.88671875" customWidth="1"/>
    <col min="7" max="8" width="5.109375" customWidth="1"/>
    <col min="9" max="9" width="10.6640625" customWidth="1"/>
    <col min="10" max="10" width="16.21875" customWidth="1"/>
    <col min="11" max="11" width="13.6640625" customWidth="1"/>
    <col min="12" max="12" width="11.21875" customWidth="1"/>
    <col min="13" max="13" width="8.88671875" customWidth="1"/>
    <col min="14" max="14" width="16" customWidth="1"/>
    <col min="15" max="15" width="18.44140625" customWidth="1"/>
    <col min="16" max="16" width="28.21875" customWidth="1"/>
  </cols>
  <sheetData>
    <row r="1" spans="1:17" x14ac:dyDescent="0.3">
      <c r="B1" s="3" t="s">
        <v>19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20</v>
      </c>
      <c r="H1" s="3" t="s">
        <v>4</v>
      </c>
      <c r="I1" s="3" t="s">
        <v>21</v>
      </c>
      <c r="J1" s="3" t="s">
        <v>22</v>
      </c>
      <c r="K1" s="3" t="s">
        <v>23</v>
      </c>
      <c r="L1" s="3" t="s">
        <v>24</v>
      </c>
      <c r="M1" s="3" t="s">
        <v>25</v>
      </c>
      <c r="N1" s="3" t="s">
        <v>26</v>
      </c>
      <c r="O1" s="3" t="s">
        <v>27</v>
      </c>
      <c r="P1" s="3" t="s">
        <v>28</v>
      </c>
      <c r="Q1" s="3"/>
    </row>
    <row r="2" spans="1:17" x14ac:dyDescent="0.3">
      <c r="A2" t="s">
        <v>12</v>
      </c>
      <c r="B2" t="s">
        <v>29</v>
      </c>
      <c r="C2" t="s">
        <v>31</v>
      </c>
      <c r="D2" t="s">
        <v>18</v>
      </c>
      <c r="E2" t="s">
        <v>39</v>
      </c>
      <c r="F2" t="s">
        <v>30</v>
      </c>
      <c r="G2">
        <v>1</v>
      </c>
      <c r="H2">
        <v>64</v>
      </c>
      <c r="I2">
        <v>0.61</v>
      </c>
      <c r="J2">
        <v>464</v>
      </c>
      <c r="K2">
        <v>10</v>
      </c>
      <c r="L2">
        <v>17</v>
      </c>
      <c r="M2">
        <v>30</v>
      </c>
      <c r="N2">
        <v>1907.27</v>
      </c>
      <c r="O2">
        <v>32.299999999999997</v>
      </c>
      <c r="P2">
        <v>5718.6</v>
      </c>
    </row>
    <row r="3" spans="1:17" x14ac:dyDescent="0.3">
      <c r="A3" t="s">
        <v>13</v>
      </c>
      <c r="B3" t="s">
        <v>32</v>
      </c>
      <c r="C3" t="s">
        <v>31</v>
      </c>
      <c r="D3" t="s">
        <v>18</v>
      </c>
      <c r="E3" t="s">
        <v>39</v>
      </c>
      <c r="F3" t="s">
        <v>33</v>
      </c>
      <c r="G3">
        <v>2</v>
      </c>
      <c r="H3">
        <v>73</v>
      </c>
      <c r="I3">
        <v>0.44</v>
      </c>
      <c r="J3">
        <v>407</v>
      </c>
      <c r="K3">
        <v>8</v>
      </c>
      <c r="L3">
        <v>24</v>
      </c>
      <c r="M3">
        <v>34</v>
      </c>
      <c r="N3">
        <v>2428.36</v>
      </c>
      <c r="O3">
        <v>43.5</v>
      </c>
      <c r="P3">
        <v>7836.15</v>
      </c>
    </row>
    <row r="4" spans="1:17" x14ac:dyDescent="0.3">
      <c r="A4" t="s">
        <v>13</v>
      </c>
      <c r="B4" t="s">
        <v>34</v>
      </c>
      <c r="C4" t="s">
        <v>31</v>
      </c>
      <c r="D4" t="s">
        <v>18</v>
      </c>
      <c r="E4" t="s">
        <v>39</v>
      </c>
      <c r="F4" t="s">
        <v>33</v>
      </c>
      <c r="G4">
        <v>2</v>
      </c>
      <c r="H4">
        <v>73</v>
      </c>
      <c r="I4">
        <v>0.65</v>
      </c>
      <c r="J4">
        <v>362</v>
      </c>
      <c r="K4">
        <v>6</v>
      </c>
      <c r="L4">
        <v>18</v>
      </c>
      <c r="M4">
        <v>25</v>
      </c>
      <c r="N4">
        <v>2481.2600000000002</v>
      </c>
      <c r="O4">
        <v>41.4</v>
      </c>
      <c r="P4">
        <v>7688.56</v>
      </c>
    </row>
    <row r="5" spans="1:17" x14ac:dyDescent="0.3">
      <c r="A5" t="s">
        <v>14</v>
      </c>
      <c r="B5" t="s">
        <v>35</v>
      </c>
      <c r="C5" t="s">
        <v>31</v>
      </c>
      <c r="D5" t="s">
        <v>18</v>
      </c>
      <c r="E5" t="s">
        <v>39</v>
      </c>
      <c r="F5" t="s">
        <v>33</v>
      </c>
      <c r="G5">
        <v>0</v>
      </c>
      <c r="H5">
        <v>74</v>
      </c>
      <c r="I5">
        <v>0.7</v>
      </c>
      <c r="J5">
        <v>416</v>
      </c>
      <c r="K5">
        <v>7</v>
      </c>
      <c r="L5">
        <v>14</v>
      </c>
      <c r="M5">
        <v>27</v>
      </c>
      <c r="N5">
        <v>2296.5100000000002</v>
      </c>
      <c r="O5">
        <v>36</v>
      </c>
      <c r="P5">
        <v>7941.94</v>
      </c>
    </row>
    <row r="6" spans="1:17" x14ac:dyDescent="0.3">
      <c r="A6" t="s">
        <v>5</v>
      </c>
      <c r="B6" t="s">
        <v>36</v>
      </c>
      <c r="C6" t="s">
        <v>31</v>
      </c>
      <c r="D6" t="s">
        <v>18</v>
      </c>
      <c r="E6" t="s">
        <v>39</v>
      </c>
      <c r="F6" t="s">
        <v>37</v>
      </c>
      <c r="G6" s="4">
        <v>1</v>
      </c>
      <c r="H6">
        <v>75</v>
      </c>
      <c r="I6">
        <v>0.64</v>
      </c>
      <c r="J6">
        <v>342</v>
      </c>
      <c r="K6">
        <v>7</v>
      </c>
      <c r="L6">
        <v>19</v>
      </c>
      <c r="M6">
        <v>27</v>
      </c>
      <c r="N6">
        <v>2410.84</v>
      </c>
      <c r="O6">
        <v>42.8</v>
      </c>
      <c r="P6">
        <v>8233.57</v>
      </c>
    </row>
    <row r="7" spans="1:17" s="1" customFormat="1" x14ac:dyDescent="0.3">
      <c r="A7" s="1" t="s">
        <v>15</v>
      </c>
      <c r="B7" s="1" t="s">
        <v>41</v>
      </c>
      <c r="C7" s="1" t="s">
        <v>40</v>
      </c>
      <c r="D7" s="1" t="s">
        <v>7</v>
      </c>
      <c r="E7" s="1" t="s">
        <v>39</v>
      </c>
      <c r="F7" s="1" t="s">
        <v>33</v>
      </c>
      <c r="G7" s="1">
        <v>12</v>
      </c>
      <c r="H7" s="1">
        <v>78</v>
      </c>
      <c r="I7" s="1">
        <v>0.59</v>
      </c>
      <c r="J7" s="1">
        <v>358</v>
      </c>
      <c r="K7" s="1">
        <v>4</v>
      </c>
      <c r="L7" s="1">
        <v>26</v>
      </c>
      <c r="M7" s="1">
        <v>30</v>
      </c>
      <c r="N7" s="1">
        <v>2670.96</v>
      </c>
      <c r="O7" s="1">
        <v>41.63</v>
      </c>
      <c r="P7" s="1">
        <v>10333.35</v>
      </c>
    </row>
    <row r="8" spans="1:17" s="1" customFormat="1" x14ac:dyDescent="0.3">
      <c r="A8" s="1" t="s">
        <v>16</v>
      </c>
      <c r="B8" s="1" t="s">
        <v>42</v>
      </c>
      <c r="C8" s="1" t="s">
        <v>40</v>
      </c>
      <c r="D8" s="1" t="s">
        <v>7</v>
      </c>
      <c r="E8" s="1" t="s">
        <v>39</v>
      </c>
      <c r="F8" s="1" t="s">
        <v>43</v>
      </c>
      <c r="G8" s="1">
        <v>1</v>
      </c>
      <c r="H8" s="1">
        <v>71</v>
      </c>
      <c r="I8" s="1">
        <v>0.37</v>
      </c>
      <c r="J8" s="1">
        <v>410</v>
      </c>
      <c r="K8" s="1">
        <v>6</v>
      </c>
      <c r="L8" s="1">
        <v>37</v>
      </c>
      <c r="M8" s="1">
        <v>44</v>
      </c>
      <c r="N8" s="1">
        <v>3122.99</v>
      </c>
      <c r="O8" s="1">
        <v>48.7</v>
      </c>
      <c r="P8" s="1">
        <v>13112.88</v>
      </c>
    </row>
    <row r="9" spans="1:17" s="1" customFormat="1" x14ac:dyDescent="0.3">
      <c r="A9" s="1" t="s">
        <v>17</v>
      </c>
      <c r="B9" s="1" t="s">
        <v>44</v>
      </c>
      <c r="C9" s="1" t="s">
        <v>31</v>
      </c>
      <c r="D9" s="1" t="s">
        <v>7</v>
      </c>
      <c r="E9" s="1" t="s">
        <v>39</v>
      </c>
      <c r="F9" s="1" t="s">
        <v>45</v>
      </c>
      <c r="G9" s="1">
        <v>3</v>
      </c>
      <c r="H9" s="1">
        <v>73</v>
      </c>
      <c r="I9" s="1">
        <v>0.39</v>
      </c>
      <c r="J9" s="1">
        <v>364</v>
      </c>
      <c r="K9" s="1">
        <v>5</v>
      </c>
      <c r="L9" s="1">
        <v>19</v>
      </c>
      <c r="M9" s="1">
        <v>24</v>
      </c>
      <c r="N9" s="1">
        <v>2713.65</v>
      </c>
      <c r="O9" s="1">
        <v>49.2</v>
      </c>
      <c r="P9" s="1">
        <v>13412.6</v>
      </c>
    </row>
    <row r="10" spans="1:17" s="1" customFormat="1" x14ac:dyDescent="0.3">
      <c r="A10" s="1" t="s">
        <v>17</v>
      </c>
      <c r="B10" s="1" t="s">
        <v>46</v>
      </c>
      <c r="C10" s="1" t="s">
        <v>31</v>
      </c>
      <c r="D10" s="1" t="s">
        <v>7</v>
      </c>
      <c r="E10" s="1" t="s">
        <v>39</v>
      </c>
      <c r="F10" s="1" t="s">
        <v>45</v>
      </c>
      <c r="G10" s="1">
        <v>3</v>
      </c>
      <c r="H10" s="1">
        <v>73</v>
      </c>
      <c r="I10" s="1">
        <v>0.46</v>
      </c>
      <c r="J10" s="1">
        <v>480</v>
      </c>
      <c r="K10" s="1">
        <v>6</v>
      </c>
      <c r="L10" s="1">
        <v>17</v>
      </c>
      <c r="M10" s="1">
        <v>23</v>
      </c>
      <c r="N10" s="1">
        <v>2460.54</v>
      </c>
      <c r="O10" s="1">
        <v>38.799999999999997</v>
      </c>
      <c r="P10" s="1">
        <v>11070.88</v>
      </c>
    </row>
    <row r="11" spans="1:17" s="1" customFormat="1" x14ac:dyDescent="0.3">
      <c r="A11" s="1" t="s">
        <v>6</v>
      </c>
      <c r="B11" s="1" t="s">
        <v>47</v>
      </c>
      <c r="C11" s="1" t="s">
        <v>40</v>
      </c>
      <c r="D11" s="1" t="s">
        <v>7</v>
      </c>
      <c r="E11" s="1" t="s">
        <v>39</v>
      </c>
      <c r="F11" s="1" t="s">
        <v>48</v>
      </c>
      <c r="G11" s="1">
        <v>2</v>
      </c>
      <c r="H11" s="1">
        <v>66</v>
      </c>
      <c r="I11" s="1">
        <v>0.57999999999999996</v>
      </c>
      <c r="J11" s="1">
        <v>407</v>
      </c>
      <c r="K11" s="1">
        <v>5</v>
      </c>
      <c r="L11" s="1">
        <v>25</v>
      </c>
      <c r="M11" s="1">
        <v>32</v>
      </c>
      <c r="N11" s="1">
        <v>2572.69</v>
      </c>
      <c r="O11" s="1">
        <v>40.1</v>
      </c>
      <c r="P11" s="1">
        <v>9599.7800000000007</v>
      </c>
    </row>
    <row r="12" spans="1:17" s="1" customFormat="1" x14ac:dyDescent="0.3">
      <c r="A12" s="1" t="s">
        <v>6</v>
      </c>
      <c r="B12" s="1" t="s">
        <v>49</v>
      </c>
      <c r="C12" s="1" t="s">
        <v>40</v>
      </c>
      <c r="D12" s="1" t="s">
        <v>7</v>
      </c>
      <c r="E12" s="1" t="s">
        <v>39</v>
      </c>
      <c r="F12" s="1" t="s">
        <v>48</v>
      </c>
      <c r="G12" s="1">
        <v>4</v>
      </c>
      <c r="H12" s="1">
        <v>68</v>
      </c>
      <c r="I12" s="1">
        <v>0.68</v>
      </c>
      <c r="J12" s="1">
        <v>371</v>
      </c>
      <c r="K12" s="1">
        <v>4</v>
      </c>
      <c r="L12" s="1">
        <v>37</v>
      </c>
      <c r="M12" s="1">
        <v>42</v>
      </c>
      <c r="N12" s="1">
        <v>2168.66</v>
      </c>
      <c r="O12" s="1">
        <v>30</v>
      </c>
      <c r="P12" s="1">
        <v>7655.42</v>
      </c>
    </row>
    <row r="14" spans="1:17" x14ac:dyDescent="0.3">
      <c r="J14" t="s">
        <v>52</v>
      </c>
      <c r="K14">
        <f>AVERAGE(J2:J6)</f>
        <v>398.2</v>
      </c>
      <c r="L14">
        <f>AVERAGE(K2:K6)</f>
        <v>7.6</v>
      </c>
      <c r="M14">
        <f>AVERAGE(L2:L6)</f>
        <v>18.399999999999999</v>
      </c>
      <c r="N14">
        <f>AVERAGE(M2:M6)</f>
        <v>28.6</v>
      </c>
      <c r="O14">
        <f>AVERAGE(N2:N6)</f>
        <v>2304.8480000000004</v>
      </c>
      <c r="P14">
        <f>AVERAGE(O2:O6)</f>
        <v>39.200000000000003</v>
      </c>
      <c r="Q14">
        <f>AVERAGE(P2:P6)</f>
        <v>7483.7640000000001</v>
      </c>
    </row>
    <row r="15" spans="1:17" x14ac:dyDescent="0.3">
      <c r="J15" t="s">
        <v>8</v>
      </c>
      <c r="K15">
        <f>_xlfn.STDEV.S(J2:J6)</f>
        <v>47.939545262757882</v>
      </c>
      <c r="L15">
        <f>_xlfn.STDEV.S(K2:K6)</f>
        <v>1.5165750888103091</v>
      </c>
      <c r="M15">
        <f>_xlfn.STDEV.S(L2:L6)</f>
        <v>3.6469165057620954</v>
      </c>
      <c r="N15">
        <f>_xlfn.STDEV.S(M2:M6)</f>
        <v>3.50713558335003</v>
      </c>
      <c r="O15">
        <f>_xlfn.STDEV.S(N2:N6)</f>
        <v>232.24367606029671</v>
      </c>
      <c r="P15">
        <f>_xlfn.STDEV.S(O2:O6)</f>
        <v>4.8512884886388772</v>
      </c>
      <c r="Q15">
        <f>_xlfn.STDEV.S(P2:P6)</f>
        <v>1006.7342655984258</v>
      </c>
    </row>
    <row r="16" spans="1:17" x14ac:dyDescent="0.3">
      <c r="J16" t="s">
        <v>9</v>
      </c>
      <c r="K16">
        <f t="shared" ref="K16:Q16" si="0">K15/SQRT(5)</f>
        <v>21.439216403590926</v>
      </c>
      <c r="L16">
        <f t="shared" si="0"/>
        <v>0.67823299831252637</v>
      </c>
      <c r="M16">
        <f t="shared" si="0"/>
        <v>1.6309506430300096</v>
      </c>
      <c r="N16">
        <f t="shared" si="0"/>
        <v>1.5684387141358092</v>
      </c>
      <c r="O16">
        <f t="shared" si="0"/>
        <v>103.86252940305279</v>
      </c>
      <c r="P16">
        <f t="shared" si="0"/>
        <v>2.1695621678117489</v>
      </c>
      <c r="Q16">
        <f t="shared" si="0"/>
        <v>450.2252506312816</v>
      </c>
    </row>
    <row r="18" spans="10:17" x14ac:dyDescent="0.3">
      <c r="J18" t="s">
        <v>53</v>
      </c>
      <c r="K18">
        <f>AVERAGE(J7:J12)</f>
        <v>398.33333333333331</v>
      </c>
      <c r="L18">
        <f>AVERAGE(K7:K12)</f>
        <v>5</v>
      </c>
      <c r="M18">
        <f>AVERAGE(L7:L12)</f>
        <v>26.833333333333332</v>
      </c>
      <c r="N18">
        <f>AVERAGE(M7:M12)</f>
        <v>32.5</v>
      </c>
      <c r="O18">
        <f>AVERAGE(N7:N12)</f>
        <v>2618.2483333333334</v>
      </c>
      <c r="P18">
        <f>AVERAGE(O7:O12)</f>
        <v>41.405000000000008</v>
      </c>
      <c r="Q18">
        <f>AVERAGE(P7:P12)</f>
        <v>10864.151666666667</v>
      </c>
    </row>
    <row r="19" spans="10:17" x14ac:dyDescent="0.3">
      <c r="J19" t="s">
        <v>8</v>
      </c>
      <c r="K19">
        <f>_xlfn.STDEV.S(J7:J9,J10:J12)</f>
        <v>45.680046701669148</v>
      </c>
      <c r="L19">
        <f>_xlfn.STDEV.S(K7:K9,K10:K12)</f>
        <v>0.89442719099991586</v>
      </c>
      <c r="M19">
        <f>_xlfn.STDEV.S(L7:L9,L10:L12)</f>
        <v>8.5887523346913781</v>
      </c>
      <c r="N19">
        <f>_xlfn.STDEV.S(M7:M9,M10:M12)</f>
        <v>8.8487287222515754</v>
      </c>
      <c r="O19">
        <f>_xlfn.STDEV.S(N7:N9,N10:N12)</f>
        <v>314.87181438907481</v>
      </c>
      <c r="P19">
        <f>_xlfn.STDEV.S(O7:O9,O10:O12)</f>
        <v>7.1076402553871025</v>
      </c>
      <c r="Q19">
        <f>_xlfn.STDEV.S(P7:P9,P10:P12)</f>
        <v>2180.3875645436724</v>
      </c>
    </row>
    <row r="20" spans="10:17" x14ac:dyDescent="0.3">
      <c r="J20" t="s">
        <v>9</v>
      </c>
      <c r="K20">
        <f t="shared" ref="K20:Q20" si="1">K19/SQRT(6)</f>
        <v>18.648800974265857</v>
      </c>
      <c r="L20">
        <f t="shared" si="1"/>
        <v>0.36514837167011077</v>
      </c>
      <c r="M20">
        <f t="shared" si="1"/>
        <v>3.5063434578552677</v>
      </c>
      <c r="N20">
        <f t="shared" si="1"/>
        <v>3.6124783736376891</v>
      </c>
      <c r="O20">
        <f t="shared" si="1"/>
        <v>128.54587993959458</v>
      </c>
      <c r="P20">
        <f t="shared" si="1"/>
        <v>2.9016819834939196</v>
      </c>
      <c r="Q20">
        <f t="shared" si="1"/>
        <v>890.13949577362007</v>
      </c>
    </row>
    <row r="22" spans="10:17" x14ac:dyDescent="0.3">
      <c r="J22" t="s">
        <v>10</v>
      </c>
    </row>
    <row r="23" spans="10:17" x14ac:dyDescent="0.3">
      <c r="J23" t="s">
        <v>11</v>
      </c>
      <c r="K23" s="2">
        <v>1E-3</v>
      </c>
      <c r="L23" s="2">
        <v>15.364000000000001</v>
      </c>
      <c r="M23" s="2">
        <v>5.2939999999999996</v>
      </c>
      <c r="N23" s="2">
        <v>1.19</v>
      </c>
      <c r="O23" s="2">
        <v>4.6399999999999997</v>
      </c>
      <c r="P23" s="2">
        <v>0.44800000000000001</v>
      </c>
      <c r="Q23" s="2">
        <v>11.51</v>
      </c>
    </row>
    <row r="24" spans="10:17" x14ac:dyDescent="0.3">
      <c r="J24" t="s">
        <v>38</v>
      </c>
      <c r="K24">
        <v>0.996</v>
      </c>
      <c r="L24">
        <v>2E-3</v>
      </c>
      <c r="M24" s="5" t="s">
        <v>50</v>
      </c>
      <c r="N24" s="4">
        <v>0.30499999999999999</v>
      </c>
      <c r="O24" s="6">
        <v>7.0000000000000007E-2</v>
      </c>
      <c r="P24" s="4">
        <v>0.52300000000000002</v>
      </c>
      <c r="Q24" s="5" t="s">
        <v>51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Morp. sh. in control vs 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2025-07-12T12:33:49Z</dcterms:modified>
</cp:coreProperties>
</file>