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raddhakc/Desktop/VOR2/Supplementary File 2/Main text_Source Data/Figure_1_Data/Source Data/"/>
    </mc:Choice>
  </mc:AlternateContent>
  <xr:revisionPtr revIDLastSave="0" documentId="8_{41F5A5E7-7AD6-F140-A939-D44DD6CA1D9D}" xr6:coauthVersionLast="47" xr6:coauthVersionMax="47" xr10:uidLastSave="{00000000-0000-0000-0000-000000000000}"/>
  <bookViews>
    <workbookView xWindow="0" yWindow="500" windowWidth="28800" windowHeight="15800" activeTab="1" xr2:uid="{CB5AC699-6A54-E24F-B519-E1F52705A42F}"/>
  </bookViews>
  <sheets>
    <sheet name="1A_Sigmoidal Plot for Peptides" sheetId="12" r:id="rId1"/>
    <sheet name="1B_PD50" sheetId="13" r:id="rId2"/>
    <sheet name="Summary" sheetId="2" r:id="rId3"/>
    <sheet name="Trehalose" sheetId="10" r:id="rId4"/>
    <sheet name="Sucrose" sheetId="11" r:id="rId5"/>
    <sheet name="At11" sheetId="3" r:id="rId6"/>
    <sheet name="At22" sheetId="4" r:id="rId7"/>
    <sheet name="At44" sheetId="5" r:id="rId8"/>
    <sheet name="Aav11" sheetId="6" r:id="rId9"/>
    <sheet name="He11" sheetId="8" r:id="rId10"/>
    <sheet name="Av11" sheetId="7" r:id="rId11"/>
    <sheet name="At20" sheetId="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3" l="1"/>
  <c r="E9" i="13"/>
  <c r="F8" i="13"/>
  <c r="E8" i="13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B2" i="11"/>
  <c r="I2" i="11"/>
  <c r="J2" i="11"/>
  <c r="K2" i="11"/>
  <c r="M2" i="11" s="1"/>
  <c r="L2" i="11"/>
  <c r="B3" i="11"/>
  <c r="I3" i="11"/>
  <c r="L3" i="11" s="1"/>
  <c r="J3" i="11"/>
  <c r="M3" i="11" s="1"/>
  <c r="K3" i="11"/>
  <c r="B4" i="11"/>
  <c r="I4" i="11"/>
  <c r="J4" i="11"/>
  <c r="K4" i="11"/>
  <c r="L4" i="11" s="1"/>
  <c r="B5" i="11"/>
  <c r="I5" i="11"/>
  <c r="L5" i="11" s="1"/>
  <c r="J5" i="11"/>
  <c r="K5" i="11"/>
  <c r="M5" i="11"/>
  <c r="B6" i="11"/>
  <c r="I6" i="11"/>
  <c r="J6" i="11"/>
  <c r="K6" i="11"/>
  <c r="L6" i="11" s="1"/>
  <c r="B7" i="11"/>
  <c r="I7" i="11"/>
  <c r="L7" i="11" s="1"/>
  <c r="J7" i="11"/>
  <c r="K7" i="11"/>
  <c r="M7" i="11"/>
  <c r="B8" i="11"/>
  <c r="I8" i="11"/>
  <c r="J8" i="11"/>
  <c r="K8" i="11"/>
  <c r="L8" i="11" s="1"/>
  <c r="B9" i="11"/>
  <c r="I9" i="11"/>
  <c r="L9" i="11" s="1"/>
  <c r="J9" i="11"/>
  <c r="K9" i="11"/>
  <c r="M9" i="11"/>
  <c r="B10" i="11"/>
  <c r="I10" i="11"/>
  <c r="J10" i="11"/>
  <c r="K10" i="11"/>
  <c r="L10" i="11" s="1"/>
  <c r="B11" i="11"/>
  <c r="I11" i="11"/>
  <c r="L11" i="11" s="1"/>
  <c r="J11" i="11"/>
  <c r="K11" i="11"/>
  <c r="M11" i="11"/>
  <c r="B12" i="11"/>
  <c r="I12" i="11"/>
  <c r="J12" i="11"/>
  <c r="K12" i="11"/>
  <c r="L12" i="11" s="1"/>
  <c r="B2" i="10"/>
  <c r="I2" i="10"/>
  <c r="L2" i="10" s="1"/>
  <c r="J2" i="10"/>
  <c r="M2" i="10" s="1"/>
  <c r="K2" i="10"/>
  <c r="B3" i="10"/>
  <c r="I3" i="10"/>
  <c r="L3" i="10" s="1"/>
  <c r="J3" i="10"/>
  <c r="K3" i="10"/>
  <c r="M3" i="10"/>
  <c r="B4" i="10"/>
  <c r="I4" i="10"/>
  <c r="J4" i="10"/>
  <c r="L4" i="10" s="1"/>
  <c r="K4" i="10"/>
  <c r="B5" i="10"/>
  <c r="I5" i="10"/>
  <c r="L5" i="10" s="1"/>
  <c r="J5" i="10"/>
  <c r="K5" i="10"/>
  <c r="M5" i="10"/>
  <c r="B6" i="10"/>
  <c r="I6" i="10"/>
  <c r="J6" i="10"/>
  <c r="L6" i="10" s="1"/>
  <c r="K6" i="10"/>
  <c r="B7" i="10"/>
  <c r="I7" i="10"/>
  <c r="L7" i="10" s="1"/>
  <c r="J7" i="10"/>
  <c r="K7" i="10"/>
  <c r="M7" i="10"/>
  <c r="B8" i="10"/>
  <c r="I8" i="10"/>
  <c r="J8" i="10"/>
  <c r="L8" i="10" s="1"/>
  <c r="K8" i="10"/>
  <c r="B9" i="10"/>
  <c r="I9" i="10"/>
  <c r="L9" i="10" s="1"/>
  <c r="J9" i="10"/>
  <c r="K9" i="10"/>
  <c r="M9" i="10"/>
  <c r="B10" i="10"/>
  <c r="I10" i="10"/>
  <c r="J10" i="10"/>
  <c r="L10" i="10" s="1"/>
  <c r="K10" i="10"/>
  <c r="B11" i="10"/>
  <c r="I11" i="10"/>
  <c r="L11" i="10" s="1"/>
  <c r="J11" i="10"/>
  <c r="K11" i="10"/>
  <c r="M11" i="10"/>
  <c r="B12" i="10"/>
  <c r="I12" i="10"/>
  <c r="J12" i="10"/>
  <c r="L12" i="10" s="1"/>
  <c r="K12" i="10"/>
  <c r="M12" i="11" l="1"/>
  <c r="M10" i="11"/>
  <c r="M8" i="11"/>
  <c r="M6" i="11"/>
  <c r="M4" i="11"/>
  <c r="M12" i="10"/>
  <c r="M10" i="10"/>
  <c r="M8" i="10"/>
  <c r="M6" i="10"/>
  <c r="M4" i="10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M3" i="1" l="1"/>
  <c r="M4" i="1"/>
  <c r="M5" i="1"/>
  <c r="M6" i="1"/>
  <c r="M7" i="1"/>
  <c r="M8" i="1"/>
  <c r="M9" i="1"/>
  <c r="M10" i="1"/>
  <c r="M11" i="1"/>
  <c r="M12" i="1"/>
  <c r="L3" i="1"/>
  <c r="L4" i="1"/>
  <c r="L5" i="1"/>
  <c r="L6" i="1"/>
  <c r="L7" i="1"/>
  <c r="L8" i="1"/>
  <c r="L9" i="1"/>
  <c r="L10" i="1"/>
  <c r="L11" i="1"/>
  <c r="L12" i="1"/>
  <c r="K3" i="1"/>
  <c r="K4" i="1"/>
  <c r="K5" i="1"/>
  <c r="K6" i="1"/>
  <c r="K7" i="1"/>
  <c r="K8" i="1"/>
  <c r="K9" i="1"/>
  <c r="K10" i="1"/>
  <c r="K11" i="1"/>
  <c r="K12" i="1"/>
  <c r="J3" i="1"/>
  <c r="J4" i="1"/>
  <c r="J5" i="1"/>
  <c r="J6" i="1"/>
  <c r="J7" i="1"/>
  <c r="J8" i="1"/>
  <c r="J9" i="1"/>
  <c r="J10" i="1"/>
  <c r="J11" i="1"/>
  <c r="J12" i="1"/>
  <c r="I3" i="1"/>
  <c r="I4" i="1"/>
  <c r="I5" i="1"/>
  <c r="I6" i="1"/>
  <c r="I7" i="1"/>
  <c r="I8" i="1"/>
  <c r="I9" i="1"/>
  <c r="I10" i="1"/>
  <c r="I11" i="1"/>
  <c r="I12" i="1"/>
  <c r="M2" i="1"/>
  <c r="K2" i="1"/>
  <c r="J2" i="1"/>
  <c r="I2" i="1"/>
  <c r="M3" i="7"/>
  <c r="M4" i="7"/>
  <c r="M5" i="7"/>
  <c r="M6" i="7"/>
  <c r="M7" i="7"/>
  <c r="L3" i="7"/>
  <c r="L4" i="7"/>
  <c r="L5" i="7"/>
  <c r="L6" i="7"/>
  <c r="L7" i="7"/>
  <c r="K3" i="7"/>
  <c r="K4" i="7"/>
  <c r="K5" i="7"/>
  <c r="K6" i="7"/>
  <c r="K7" i="7"/>
  <c r="J3" i="7"/>
  <c r="J4" i="7"/>
  <c r="J5" i="7"/>
  <c r="J6" i="7"/>
  <c r="J7" i="7"/>
  <c r="I3" i="7"/>
  <c r="I4" i="7"/>
  <c r="I5" i="7"/>
  <c r="I6" i="7"/>
  <c r="I7" i="7"/>
  <c r="M2" i="7"/>
  <c r="K2" i="7"/>
  <c r="J2" i="7"/>
  <c r="I2" i="7"/>
  <c r="M3" i="8"/>
  <c r="M4" i="8"/>
  <c r="M5" i="8"/>
  <c r="M6" i="8"/>
  <c r="M7" i="8"/>
  <c r="M8" i="8"/>
  <c r="L3" i="8"/>
  <c r="L4" i="8"/>
  <c r="L5" i="8"/>
  <c r="L6" i="8"/>
  <c r="L7" i="8"/>
  <c r="L8" i="8"/>
  <c r="K3" i="8"/>
  <c r="K4" i="8"/>
  <c r="K5" i="8"/>
  <c r="K6" i="8"/>
  <c r="K7" i="8"/>
  <c r="K8" i="8"/>
  <c r="J8" i="8"/>
  <c r="J3" i="8"/>
  <c r="J4" i="8"/>
  <c r="J5" i="8"/>
  <c r="J6" i="8"/>
  <c r="J7" i="8"/>
  <c r="I3" i="8"/>
  <c r="I4" i="8"/>
  <c r="I5" i="8"/>
  <c r="I6" i="8"/>
  <c r="I7" i="8"/>
  <c r="I8" i="8"/>
  <c r="M2" i="8"/>
  <c r="K2" i="8"/>
  <c r="J2" i="8"/>
  <c r="I2" i="8"/>
  <c r="M3" i="6"/>
  <c r="M4" i="6"/>
  <c r="M5" i="6"/>
  <c r="M6" i="6"/>
  <c r="L3" i="6"/>
  <c r="L4" i="6"/>
  <c r="L5" i="6"/>
  <c r="L6" i="6"/>
  <c r="K3" i="6"/>
  <c r="K4" i="6"/>
  <c r="K5" i="6"/>
  <c r="K6" i="6"/>
  <c r="J3" i="6"/>
  <c r="J4" i="6"/>
  <c r="J5" i="6"/>
  <c r="J6" i="6"/>
  <c r="I3" i="6"/>
  <c r="I4" i="6"/>
  <c r="I5" i="6"/>
  <c r="I6" i="6"/>
  <c r="M2" i="6"/>
  <c r="L2" i="6"/>
  <c r="K2" i="6"/>
  <c r="J2" i="6"/>
  <c r="I2" i="6"/>
  <c r="M3" i="5"/>
  <c r="M4" i="5"/>
  <c r="M5" i="5"/>
  <c r="M6" i="5"/>
  <c r="M7" i="5"/>
  <c r="M2" i="5"/>
  <c r="L3" i="5"/>
  <c r="L4" i="5"/>
  <c r="L5" i="5"/>
  <c r="L6" i="5"/>
  <c r="L7" i="5"/>
  <c r="L2" i="5"/>
  <c r="K3" i="5"/>
  <c r="K4" i="5"/>
  <c r="K5" i="5"/>
  <c r="K6" i="5"/>
  <c r="K7" i="5"/>
  <c r="K2" i="5"/>
  <c r="J3" i="5"/>
  <c r="J4" i="5"/>
  <c r="J5" i="5"/>
  <c r="J6" i="5"/>
  <c r="J7" i="5"/>
  <c r="J2" i="5"/>
  <c r="I3" i="5"/>
  <c r="I4" i="5"/>
  <c r="I5" i="5"/>
  <c r="I6" i="5"/>
  <c r="I7" i="5"/>
  <c r="I2" i="5"/>
  <c r="M3" i="4"/>
  <c r="M4" i="4"/>
  <c r="M5" i="4"/>
  <c r="M6" i="4"/>
  <c r="M7" i="4"/>
  <c r="L3" i="4"/>
  <c r="L4" i="4"/>
  <c r="L5" i="4"/>
  <c r="L6" i="4"/>
  <c r="L7" i="4"/>
  <c r="M2" i="4"/>
  <c r="L2" i="4"/>
  <c r="K3" i="4"/>
  <c r="K4" i="4"/>
  <c r="K5" i="4"/>
  <c r="K6" i="4"/>
  <c r="K7" i="4"/>
  <c r="K2" i="4"/>
  <c r="J3" i="4"/>
  <c r="J4" i="4"/>
  <c r="J5" i="4"/>
  <c r="J6" i="4"/>
  <c r="J7" i="4"/>
  <c r="J2" i="4"/>
  <c r="I3" i="4"/>
  <c r="I4" i="4"/>
  <c r="I5" i="4"/>
  <c r="I6" i="4"/>
  <c r="I7" i="4"/>
  <c r="I2" i="4"/>
  <c r="M3" i="3"/>
  <c r="M4" i="3"/>
  <c r="M5" i="3"/>
  <c r="M6" i="3"/>
  <c r="M7" i="3"/>
  <c r="L3" i="3"/>
  <c r="L4" i="3"/>
  <c r="L5" i="3"/>
  <c r="L6" i="3"/>
  <c r="L7" i="3"/>
  <c r="K3" i="3"/>
  <c r="K4" i="3"/>
  <c r="K5" i="3"/>
  <c r="K6" i="3"/>
  <c r="K7" i="3"/>
  <c r="J3" i="3"/>
  <c r="J4" i="3"/>
  <c r="J5" i="3"/>
  <c r="J6" i="3"/>
  <c r="J7" i="3"/>
  <c r="I3" i="3"/>
  <c r="I4" i="3"/>
  <c r="I5" i="3"/>
  <c r="I6" i="3"/>
  <c r="I7" i="3"/>
  <c r="M2" i="3"/>
  <c r="L2" i="3"/>
  <c r="K2" i="3"/>
  <c r="J2" i="3"/>
  <c r="I2" i="3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6" i="2"/>
  <c r="B5" i="2"/>
  <c r="B4" i="2"/>
  <c r="B3" i="2"/>
  <c r="B2" i="2"/>
  <c r="B48" i="2"/>
  <c r="B47" i="2"/>
  <c r="B46" i="2"/>
  <c r="B45" i="2"/>
  <c r="B44" i="2"/>
  <c r="B43" i="2"/>
  <c r="B42" i="2"/>
  <c r="B41" i="2"/>
  <c r="B40" i="2"/>
  <c r="B39" i="2"/>
  <c r="B38" i="2"/>
  <c r="B37" i="2"/>
  <c r="B12" i="2"/>
  <c r="B11" i="2"/>
  <c r="B10" i="2"/>
  <c r="B9" i="2"/>
  <c r="B8" i="2"/>
  <c r="B7" i="2"/>
  <c r="B3" i="1"/>
  <c r="B4" i="1"/>
  <c r="B5" i="1"/>
  <c r="B6" i="1"/>
  <c r="B7" i="1"/>
  <c r="B8" i="1"/>
  <c r="B9" i="1"/>
  <c r="B10" i="1"/>
  <c r="B11" i="1"/>
  <c r="B12" i="1"/>
  <c r="B2" i="1"/>
  <c r="B3" i="8"/>
  <c r="B4" i="8"/>
  <c r="B5" i="8"/>
  <c r="B6" i="8"/>
  <c r="B7" i="8"/>
  <c r="B8" i="8"/>
  <c r="B2" i="8"/>
  <c r="B3" i="7"/>
  <c r="B4" i="7"/>
  <c r="B5" i="7"/>
  <c r="B6" i="7"/>
  <c r="B7" i="7"/>
  <c r="B2" i="7"/>
  <c r="B3" i="6"/>
  <c r="B4" i="6"/>
  <c r="B5" i="6"/>
  <c r="B6" i="6"/>
  <c r="B2" i="6"/>
  <c r="B3" i="5"/>
  <c r="B4" i="5"/>
  <c r="B5" i="5"/>
  <c r="B6" i="5"/>
  <c r="B7" i="5"/>
  <c r="B2" i="5"/>
  <c r="B3" i="4"/>
  <c r="B4" i="4"/>
  <c r="B5" i="4"/>
  <c r="B6" i="4"/>
  <c r="B7" i="4"/>
  <c r="B2" i="4"/>
  <c r="B3" i="3"/>
  <c r="B4" i="3"/>
  <c r="B5" i="3"/>
  <c r="B6" i="3"/>
  <c r="B7" i="3"/>
  <c r="B2" i="3"/>
  <c r="H2" i="2" l="1"/>
  <c r="G2" i="2"/>
  <c r="L2" i="8" l="1"/>
  <c r="L2" i="7" l="1"/>
  <c r="L2" i="1" l="1"/>
</calcChain>
</file>

<file path=xl/sharedStrings.xml><?xml version="1.0" encoding="utf-8"?>
<sst xmlns="http://schemas.openxmlformats.org/spreadsheetml/2006/main" count="272" uniqueCount="32">
  <si>
    <t>Exp1</t>
  </si>
  <si>
    <t>Ctrl1</t>
  </si>
  <si>
    <t>Exp2</t>
  </si>
  <si>
    <t>Ctrl2</t>
  </si>
  <si>
    <t>Exp3</t>
  </si>
  <si>
    <t>Ctrl3</t>
  </si>
  <si>
    <t>Act1</t>
  </si>
  <si>
    <t>Act2</t>
  </si>
  <si>
    <t>Act3</t>
  </si>
  <si>
    <t>STD</t>
  </si>
  <si>
    <t>Protection</t>
  </si>
  <si>
    <t>Avg Act</t>
  </si>
  <si>
    <t>Avg</t>
  </si>
  <si>
    <t>Motif</t>
  </si>
  <si>
    <t>Aav11</t>
  </si>
  <si>
    <t>At11</t>
  </si>
  <si>
    <t>At22</t>
  </si>
  <si>
    <t>At44</t>
  </si>
  <si>
    <t>At20</t>
  </si>
  <si>
    <t>He11</t>
  </si>
  <si>
    <t>Av11</t>
  </si>
  <si>
    <t>Concentration (mg/mL)</t>
  </si>
  <si>
    <t>Concentration (mM)</t>
  </si>
  <si>
    <t>Trehalose</t>
  </si>
  <si>
    <t>Sucrose</t>
  </si>
  <si>
    <t>Concentration(mg/mL)</t>
  </si>
  <si>
    <t>Additive</t>
  </si>
  <si>
    <t>PD50 a</t>
  </si>
  <si>
    <t>PD50 b</t>
  </si>
  <si>
    <t>PD50 c</t>
  </si>
  <si>
    <t>PD50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</si>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</sst>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B1FA2-0A4A-FD48-9FD3-BD554F4F8A96}">
  <dimension ref="A1:AB70"/>
  <sheetViews>
    <sheetView workbookViewId="0">
      <selection sqref="A1:AB70"/>
    </sheetView>
  </sheetViews>
  <sheetFormatPr baseColWidth="10" defaultRowHeight="16" x14ac:dyDescent="0.2"/>
  <sheetData>
    <row r="1" spans="1:28" x14ac:dyDescent="0.2">
      <c r="A1" t="s">
        <v>22</v>
      </c>
      <c r="B1" t="s">
        <v>15</v>
      </c>
      <c r="C1" t="s">
        <v>15</v>
      </c>
      <c r="D1" t="s">
        <v>15</v>
      </c>
      <c r="E1" t="s">
        <v>16</v>
      </c>
      <c r="F1" t="s">
        <v>16</v>
      </c>
      <c r="G1" t="s">
        <v>16</v>
      </c>
      <c r="H1" t="s">
        <v>17</v>
      </c>
      <c r="I1" t="s">
        <v>17</v>
      </c>
      <c r="J1" t="s">
        <v>17</v>
      </c>
      <c r="K1" t="s">
        <v>14</v>
      </c>
      <c r="L1" t="s">
        <v>14</v>
      </c>
      <c r="M1" t="s">
        <v>14</v>
      </c>
      <c r="N1" t="s">
        <v>19</v>
      </c>
      <c r="O1" t="s">
        <v>19</v>
      </c>
      <c r="P1" t="s">
        <v>19</v>
      </c>
      <c r="Q1" t="s">
        <v>20</v>
      </c>
      <c r="R1" t="s">
        <v>20</v>
      </c>
      <c r="S1" t="s">
        <v>20</v>
      </c>
      <c r="T1" t="s">
        <v>18</v>
      </c>
      <c r="U1" t="s">
        <v>18</v>
      </c>
      <c r="V1" t="s">
        <v>18</v>
      </c>
      <c r="W1" t="s">
        <v>23</v>
      </c>
      <c r="X1" t="s">
        <v>23</v>
      </c>
      <c r="Y1" t="s">
        <v>23</v>
      </c>
      <c r="Z1" t="s">
        <v>24</v>
      </c>
      <c r="AA1" t="s">
        <v>24</v>
      </c>
      <c r="AB1" t="s">
        <v>24</v>
      </c>
    </row>
    <row r="2" spans="1:28" x14ac:dyDescent="0.2">
      <c r="A2">
        <v>0.84870911000000004</v>
      </c>
      <c r="B2">
        <v>8.3333333300000003</v>
      </c>
      <c r="C2">
        <v>6.6666666699999997</v>
      </c>
      <c r="D2">
        <v>5.2631578899999996</v>
      </c>
    </row>
    <row r="3" spans="1:28" x14ac:dyDescent="0.2">
      <c r="A3">
        <v>0.42435455999999999</v>
      </c>
      <c r="B3">
        <v>5.4054054100000002</v>
      </c>
      <c r="C3">
        <v>3.9473684200000001</v>
      </c>
      <c r="D3">
        <v>5.5555555600000002</v>
      </c>
    </row>
    <row r="4" spans="1:28" x14ac:dyDescent="0.2">
      <c r="A4">
        <v>8.4870909999999994E-2</v>
      </c>
      <c r="B4">
        <v>4.1666666699999997</v>
      </c>
      <c r="C4">
        <v>4.0540540500000004</v>
      </c>
      <c r="D4">
        <v>4.2857142899999996</v>
      </c>
    </row>
    <row r="5" spans="1:28" x14ac:dyDescent="0.2">
      <c r="A5">
        <v>4.2435460000000001E-2</v>
      </c>
      <c r="B5">
        <v>3.8461538499999999</v>
      </c>
      <c r="C5">
        <v>2.6666666700000001</v>
      </c>
      <c r="D5">
        <v>4.1666666699999997</v>
      </c>
    </row>
    <row r="6" spans="1:28" x14ac:dyDescent="0.2">
      <c r="A6">
        <v>8.4870899999999992E-3</v>
      </c>
      <c r="B6">
        <v>2.8571428600000002</v>
      </c>
      <c r="C6">
        <v>2.8571428600000002</v>
      </c>
      <c r="D6">
        <v>2.7027027000000001</v>
      </c>
    </row>
    <row r="7" spans="1:28" x14ac:dyDescent="0.2">
      <c r="A7">
        <v>0</v>
      </c>
      <c r="B7">
        <v>1.2987013000000001</v>
      </c>
      <c r="C7">
        <v>1.2820512799999999</v>
      </c>
      <c r="D7">
        <v>1.3157894699999999</v>
      </c>
    </row>
    <row r="8" spans="1:28" x14ac:dyDescent="0.2">
      <c r="A8">
        <v>0.42762272000000001</v>
      </c>
      <c r="E8">
        <v>5.8823529399999996</v>
      </c>
      <c r="F8">
        <v>7.6923076899999998</v>
      </c>
      <c r="G8">
        <v>5.7142857100000004</v>
      </c>
    </row>
    <row r="9" spans="1:28" x14ac:dyDescent="0.2">
      <c r="A9">
        <v>0.21381136000000001</v>
      </c>
      <c r="E9">
        <v>2.5641025599999998</v>
      </c>
      <c r="F9">
        <v>4.9382716000000002</v>
      </c>
      <c r="G9">
        <v>6.3291139200000002</v>
      </c>
    </row>
    <row r="10" spans="1:28" x14ac:dyDescent="0.2">
      <c r="A10">
        <v>4.2762269999999998E-2</v>
      </c>
      <c r="E10">
        <v>4.7058823500000004</v>
      </c>
      <c r="F10">
        <v>4.9382716000000002</v>
      </c>
      <c r="G10">
        <v>3.4482758599999999</v>
      </c>
    </row>
    <row r="11" spans="1:28" x14ac:dyDescent="0.2">
      <c r="A11">
        <v>2.138114E-2</v>
      </c>
      <c r="E11">
        <v>1.2195122</v>
      </c>
      <c r="F11">
        <v>1.2048192799999999</v>
      </c>
      <c r="G11">
        <v>1.2345679000000001</v>
      </c>
    </row>
    <row r="12" spans="1:28" x14ac:dyDescent="0.2">
      <c r="A12">
        <v>4.2762299999999998E-3</v>
      </c>
      <c r="E12">
        <v>0.13888888999999999</v>
      </c>
      <c r="F12">
        <v>0.65573769999999998</v>
      </c>
      <c r="G12">
        <v>3.3333333299999999</v>
      </c>
    </row>
    <row r="13" spans="1:28" x14ac:dyDescent="0.2">
      <c r="A13">
        <v>0</v>
      </c>
      <c r="E13">
        <v>0.81081080999999999</v>
      </c>
      <c r="F13">
        <v>0.81081080999999999</v>
      </c>
      <c r="G13">
        <v>1.06666667</v>
      </c>
    </row>
    <row r="14" spans="1:28" x14ac:dyDescent="0.2">
      <c r="A14">
        <v>0.21463832999999999</v>
      </c>
      <c r="H14">
        <v>1.7241379299999999</v>
      </c>
      <c r="I14">
        <v>5.1724137900000002</v>
      </c>
      <c r="J14">
        <v>1.75438596</v>
      </c>
    </row>
    <row r="15" spans="1:28" x14ac:dyDescent="0.2">
      <c r="A15">
        <v>0.10731917000000001</v>
      </c>
      <c r="H15">
        <v>2.5641025599999998</v>
      </c>
      <c r="I15">
        <v>1.69491525</v>
      </c>
      <c r="J15">
        <v>3.4482758599999999</v>
      </c>
    </row>
    <row r="16" spans="1:28" x14ac:dyDescent="0.2">
      <c r="A16">
        <v>2.146383E-2</v>
      </c>
      <c r="H16">
        <v>1.03896104</v>
      </c>
      <c r="I16">
        <v>0.98765431999999997</v>
      </c>
      <c r="J16">
        <v>0.625</v>
      </c>
    </row>
    <row r="17" spans="1:19" x14ac:dyDescent="0.2">
      <c r="A17">
        <v>1.0731920000000001E-2</v>
      </c>
      <c r="H17">
        <v>0.98591549000000001</v>
      </c>
      <c r="I17">
        <v>0.86956522000000003</v>
      </c>
      <c r="J17">
        <v>0.50632911000000003</v>
      </c>
    </row>
    <row r="18" spans="1:19" x14ac:dyDescent="0.2">
      <c r="A18">
        <v>2.1463799999999998E-3</v>
      </c>
      <c r="H18">
        <v>0.35714286000000001</v>
      </c>
      <c r="I18">
        <v>1.19047619</v>
      </c>
      <c r="J18">
        <v>1.0714285699999999</v>
      </c>
    </row>
    <row r="19" spans="1:19" x14ac:dyDescent="0.2">
      <c r="A19">
        <v>0</v>
      </c>
      <c r="H19">
        <v>0.81081080999999999</v>
      </c>
      <c r="I19">
        <v>0.81081080999999999</v>
      </c>
      <c r="J19">
        <v>1.06666667</v>
      </c>
    </row>
    <row r="20" spans="1:19" x14ac:dyDescent="0.2">
      <c r="A20">
        <v>0.39018909000000002</v>
      </c>
      <c r="K20">
        <v>22.093023299999999</v>
      </c>
      <c r="L20">
        <v>13.924050599999999</v>
      </c>
      <c r="M20">
        <v>19.767441900000001</v>
      </c>
    </row>
    <row r="21" spans="1:19" x14ac:dyDescent="0.2">
      <c r="A21">
        <v>7.8037819999999994E-2</v>
      </c>
      <c r="K21">
        <v>8.1395348799999994</v>
      </c>
      <c r="L21">
        <v>12.790697700000001</v>
      </c>
      <c r="M21">
        <v>6.9767441899999998</v>
      </c>
    </row>
    <row r="22" spans="1:19" x14ac:dyDescent="0.2">
      <c r="A22">
        <v>3.9018909999999997E-2</v>
      </c>
      <c r="K22">
        <v>2.4390243900000002</v>
      </c>
      <c r="L22">
        <v>3.5294117599999999</v>
      </c>
      <c r="M22">
        <v>2.3529411800000002</v>
      </c>
    </row>
    <row r="23" spans="1:19" x14ac:dyDescent="0.2">
      <c r="A23">
        <v>7.8037799999999997E-3</v>
      </c>
      <c r="K23">
        <v>0.71428570999999996</v>
      </c>
      <c r="L23">
        <v>3.5714285700000001</v>
      </c>
      <c r="M23">
        <v>1.08433735</v>
      </c>
    </row>
    <row r="24" spans="1:19" x14ac:dyDescent="0.2">
      <c r="A24">
        <v>0</v>
      </c>
      <c r="K24">
        <v>2.4390243900000002</v>
      </c>
      <c r="L24">
        <v>0.71428570999999996</v>
      </c>
      <c r="M24">
        <v>2.5316455699999998</v>
      </c>
    </row>
    <row r="25" spans="1:19" x14ac:dyDescent="0.2">
      <c r="A25">
        <v>1.6429128799999999</v>
      </c>
      <c r="N25">
        <v>32.941176499999997</v>
      </c>
      <c r="O25">
        <v>25.882352900000001</v>
      </c>
      <c r="P25">
        <v>30.120481900000001</v>
      </c>
    </row>
    <row r="26" spans="1:19" x14ac:dyDescent="0.2">
      <c r="A26">
        <v>0.82145643999999995</v>
      </c>
      <c r="N26">
        <v>20</v>
      </c>
      <c r="O26">
        <v>17.6470588</v>
      </c>
      <c r="P26">
        <v>11.627907</v>
      </c>
    </row>
    <row r="27" spans="1:19" x14ac:dyDescent="0.2">
      <c r="A27">
        <v>0.41072821999999998</v>
      </c>
      <c r="N27">
        <v>15.662650599999999</v>
      </c>
      <c r="O27">
        <v>15.1162791</v>
      </c>
      <c r="P27">
        <v>18.390804599999999</v>
      </c>
    </row>
    <row r="28" spans="1:19" x14ac:dyDescent="0.2">
      <c r="A28">
        <v>8.2145640000000006E-2</v>
      </c>
      <c r="N28">
        <v>2.3529411800000002</v>
      </c>
      <c r="O28">
        <v>4.7619047600000002</v>
      </c>
      <c r="P28">
        <v>1.1627907</v>
      </c>
    </row>
    <row r="29" spans="1:19" x14ac:dyDescent="0.2">
      <c r="A29">
        <v>4.1072820000000003E-2</v>
      </c>
      <c r="N29">
        <v>2.3529411800000002</v>
      </c>
      <c r="O29">
        <v>2.3809523800000001</v>
      </c>
      <c r="P29">
        <v>0.95238095</v>
      </c>
    </row>
    <row r="30" spans="1:19" x14ac:dyDescent="0.2">
      <c r="A30">
        <v>8.2145599999999992E-3</v>
      </c>
      <c r="N30">
        <v>2.6315789500000002</v>
      </c>
      <c r="O30">
        <v>0.625</v>
      </c>
      <c r="P30">
        <v>1.05882353</v>
      </c>
    </row>
    <row r="31" spans="1:19" x14ac:dyDescent="0.2">
      <c r="A31">
        <v>0</v>
      </c>
      <c r="N31">
        <v>0.94117647000000004</v>
      </c>
      <c r="O31">
        <v>0.38961038999999997</v>
      </c>
      <c r="P31">
        <v>0.85365853999999997</v>
      </c>
    </row>
    <row r="32" spans="1:19" x14ac:dyDescent="0.2">
      <c r="A32">
        <v>0.87390433999999995</v>
      </c>
      <c r="Q32">
        <v>5.5555555600000002</v>
      </c>
      <c r="R32">
        <v>8</v>
      </c>
      <c r="S32">
        <v>6.4935064899999997</v>
      </c>
    </row>
    <row r="33" spans="1:22" x14ac:dyDescent="0.2">
      <c r="A33">
        <v>0.43695216999999997</v>
      </c>
      <c r="Q33">
        <v>8.8607594899999995</v>
      </c>
      <c r="R33">
        <v>5.0632911399999996</v>
      </c>
      <c r="S33">
        <v>5.1948051900000003</v>
      </c>
    </row>
    <row r="34" spans="1:22" x14ac:dyDescent="0.2">
      <c r="A34">
        <v>8.7390430000000005E-2</v>
      </c>
      <c r="Q34">
        <v>5.7142857100000004</v>
      </c>
      <c r="R34">
        <v>5.2631578899999996</v>
      </c>
      <c r="S34">
        <v>5.1282051299999996</v>
      </c>
    </row>
    <row r="35" spans="1:22" x14ac:dyDescent="0.2">
      <c r="A35">
        <v>4.369522E-2</v>
      </c>
      <c r="Q35">
        <v>3.8461538499999999</v>
      </c>
      <c r="R35">
        <v>5.2631578899999996</v>
      </c>
      <c r="S35">
        <v>5.2631578899999996</v>
      </c>
    </row>
    <row r="36" spans="1:22" x14ac:dyDescent="0.2">
      <c r="A36">
        <v>8.73904E-3</v>
      </c>
      <c r="Q36">
        <v>4.0540540500000004</v>
      </c>
      <c r="R36">
        <v>3.8461538499999999</v>
      </c>
      <c r="S36">
        <v>4.0540540500000004</v>
      </c>
    </row>
    <row r="37" spans="1:22" x14ac:dyDescent="0.2">
      <c r="A37">
        <v>0</v>
      </c>
      <c r="Q37">
        <v>1.2987013000000001</v>
      </c>
      <c r="R37">
        <v>1.2820512799999999</v>
      </c>
      <c r="S37">
        <v>1.3157894699999999</v>
      </c>
    </row>
    <row r="38" spans="1:22" x14ac:dyDescent="0.2">
      <c r="A38">
        <v>9.6042566100000002</v>
      </c>
      <c r="T38">
        <v>82.432432399999996</v>
      </c>
      <c r="U38">
        <v>82.352941200000004</v>
      </c>
      <c r="V38">
        <v>75.342465799999999</v>
      </c>
    </row>
    <row r="39" spans="1:22" x14ac:dyDescent="0.2">
      <c r="A39">
        <v>7.2031924500000004</v>
      </c>
      <c r="T39">
        <v>75</v>
      </c>
      <c r="U39">
        <v>78.571428600000004</v>
      </c>
      <c r="V39">
        <v>71.428571399999996</v>
      </c>
    </row>
    <row r="40" spans="1:22" x14ac:dyDescent="0.2">
      <c r="A40">
        <v>4.8021282999999997</v>
      </c>
      <c r="T40">
        <v>73.611111100000002</v>
      </c>
      <c r="U40">
        <v>71.641790999999998</v>
      </c>
      <c r="V40">
        <v>66.197183100000004</v>
      </c>
    </row>
    <row r="41" spans="1:22" x14ac:dyDescent="0.2">
      <c r="A41">
        <v>2.4010641499999998</v>
      </c>
      <c r="T41">
        <v>54.430379700000003</v>
      </c>
      <c r="U41">
        <v>56.962025300000001</v>
      </c>
      <c r="V41">
        <v>59.459459500000001</v>
      </c>
    </row>
    <row r="42" spans="1:22" x14ac:dyDescent="0.2">
      <c r="A42">
        <v>0.96042565999999996</v>
      </c>
      <c r="T42">
        <v>45.205479500000003</v>
      </c>
      <c r="U42">
        <v>52.702702700000003</v>
      </c>
      <c r="V42">
        <v>50.769230800000003</v>
      </c>
    </row>
    <row r="43" spans="1:22" x14ac:dyDescent="0.2">
      <c r="A43">
        <v>0.48021282999999998</v>
      </c>
      <c r="T43">
        <v>37.974683499999998</v>
      </c>
      <c r="U43">
        <v>47.5</v>
      </c>
      <c r="V43">
        <v>48.648648600000001</v>
      </c>
    </row>
    <row r="44" spans="1:22" x14ac:dyDescent="0.2">
      <c r="A44">
        <v>0.24010641999999999</v>
      </c>
      <c r="T44">
        <v>38.888888899999998</v>
      </c>
      <c r="U44">
        <v>41.176470600000002</v>
      </c>
      <c r="V44">
        <v>34.722222199999997</v>
      </c>
    </row>
    <row r="45" spans="1:22" x14ac:dyDescent="0.2">
      <c r="A45">
        <v>4.802128E-2</v>
      </c>
      <c r="T45">
        <v>6.0606060599999996</v>
      </c>
      <c r="U45">
        <v>9.2307692299999999</v>
      </c>
      <c r="V45">
        <v>12.5</v>
      </c>
    </row>
    <row r="46" spans="1:22" x14ac:dyDescent="0.2">
      <c r="A46">
        <v>2.401064E-2</v>
      </c>
      <c r="T46">
        <v>4.0540540500000004</v>
      </c>
      <c r="U46">
        <v>6.6666666699999997</v>
      </c>
      <c r="V46">
        <v>3.2786885200000002</v>
      </c>
    </row>
    <row r="47" spans="1:22" x14ac:dyDescent="0.2">
      <c r="A47">
        <v>4.8021299999999999E-3</v>
      </c>
      <c r="T47">
        <v>3.2258064499999999</v>
      </c>
      <c r="U47">
        <v>3.3707865199999998</v>
      </c>
      <c r="V47">
        <v>3.3333333299999999</v>
      </c>
    </row>
    <row r="48" spans="1:22" x14ac:dyDescent="0.2">
      <c r="A48">
        <v>0</v>
      </c>
      <c r="T48">
        <v>0.28571428999999998</v>
      </c>
      <c r="U48">
        <v>1.4285714300000001</v>
      </c>
      <c r="V48">
        <v>1.52542373</v>
      </c>
    </row>
    <row r="49" spans="1:28" x14ac:dyDescent="0.2">
      <c r="A49">
        <v>52.863901900000002</v>
      </c>
      <c r="W49">
        <v>82.894736800000004</v>
      </c>
      <c r="X49">
        <v>88.3116883</v>
      </c>
      <c r="Y49">
        <v>85.526315800000006</v>
      </c>
    </row>
    <row r="50" spans="1:28" x14ac:dyDescent="0.2">
      <c r="A50">
        <v>39.647926400000003</v>
      </c>
      <c r="W50">
        <v>67.857142899999999</v>
      </c>
      <c r="X50">
        <v>56.164383600000001</v>
      </c>
      <c r="Y50">
        <v>58.441558399999998</v>
      </c>
    </row>
    <row r="51" spans="1:28" x14ac:dyDescent="0.2">
      <c r="A51">
        <v>26.4319509</v>
      </c>
      <c r="W51">
        <v>27.2727273</v>
      </c>
      <c r="X51">
        <v>25.316455699999999</v>
      </c>
      <c r="Y51">
        <v>23.456790099999999</v>
      </c>
    </row>
    <row r="52" spans="1:28" x14ac:dyDescent="0.2">
      <c r="A52">
        <v>13.215975500000001</v>
      </c>
      <c r="W52">
        <v>12.658227800000001</v>
      </c>
      <c r="X52">
        <v>11.25</v>
      </c>
      <c r="Y52">
        <v>11.25</v>
      </c>
    </row>
    <row r="53" spans="1:28" x14ac:dyDescent="0.2">
      <c r="A53">
        <v>5.2863901899999997</v>
      </c>
      <c r="W53">
        <v>6.1728395100000002</v>
      </c>
      <c r="X53">
        <v>6.4102564099999997</v>
      </c>
      <c r="Y53">
        <v>6.0975609799999999</v>
      </c>
    </row>
    <row r="54" spans="1:28" x14ac:dyDescent="0.2">
      <c r="A54">
        <v>2.6431950899999999</v>
      </c>
      <c r="W54">
        <v>3.6585365900000002</v>
      </c>
      <c r="X54">
        <v>4.7619047600000002</v>
      </c>
      <c r="Y54">
        <v>3.8461538499999999</v>
      </c>
    </row>
    <row r="55" spans="1:28" x14ac:dyDescent="0.2">
      <c r="A55">
        <v>1.3215975499999999</v>
      </c>
      <c r="W55">
        <v>1.2658227799999999</v>
      </c>
      <c r="X55">
        <v>4.9382716000000002</v>
      </c>
      <c r="Y55">
        <v>1.0714285699999999</v>
      </c>
    </row>
    <row r="56" spans="1:28" x14ac:dyDescent="0.2">
      <c r="A56">
        <v>0.26431950999999998</v>
      </c>
      <c r="W56">
        <v>1.2658227799999999</v>
      </c>
      <c r="X56">
        <v>0.77922077999999995</v>
      </c>
      <c r="Y56">
        <v>1.13924051</v>
      </c>
    </row>
    <row r="57" spans="1:28" x14ac:dyDescent="0.2">
      <c r="A57">
        <v>0.13215974999999999</v>
      </c>
      <c r="W57">
        <v>1.25</v>
      </c>
      <c r="X57">
        <v>0.89743589999999995</v>
      </c>
      <c r="Y57">
        <v>1.11111111</v>
      </c>
    </row>
    <row r="58" spans="1:28" x14ac:dyDescent="0.2">
      <c r="A58">
        <v>2.6431949999999999E-2</v>
      </c>
      <c r="W58">
        <v>0.75949367000000001</v>
      </c>
      <c r="X58">
        <v>0.63291138999999996</v>
      </c>
      <c r="Y58">
        <v>1.05882353</v>
      </c>
    </row>
    <row r="59" spans="1:28" x14ac:dyDescent="0.2">
      <c r="A59">
        <v>0</v>
      </c>
      <c r="W59">
        <v>1.19047619</v>
      </c>
      <c r="X59">
        <v>0.86419752999999999</v>
      </c>
      <c r="Y59">
        <v>1.2195122</v>
      </c>
    </row>
    <row r="60" spans="1:28" x14ac:dyDescent="0.2">
      <c r="A60">
        <v>58.4282793</v>
      </c>
      <c r="Z60">
        <v>34.210526299999998</v>
      </c>
      <c r="AA60">
        <v>26.315789500000001</v>
      </c>
      <c r="AB60">
        <v>31.578947400000001</v>
      </c>
    </row>
    <row r="61" spans="1:28" x14ac:dyDescent="0.2">
      <c r="A61">
        <v>43.821209500000002</v>
      </c>
      <c r="Z61">
        <v>15.5844156</v>
      </c>
      <c r="AA61">
        <v>15.277777800000001</v>
      </c>
      <c r="AB61">
        <v>14.2857143</v>
      </c>
    </row>
    <row r="62" spans="1:28" x14ac:dyDescent="0.2">
      <c r="A62">
        <v>29.214139599999999</v>
      </c>
      <c r="Z62">
        <v>13.5135135</v>
      </c>
      <c r="AA62">
        <v>12.162162199999999</v>
      </c>
      <c r="AB62">
        <v>14.2857143</v>
      </c>
    </row>
    <row r="63" spans="1:28" x14ac:dyDescent="0.2">
      <c r="A63">
        <v>14.6070698</v>
      </c>
      <c r="Z63">
        <v>14.084507</v>
      </c>
      <c r="AA63">
        <v>7.79220779</v>
      </c>
      <c r="AB63">
        <v>7.6923076899999998</v>
      </c>
    </row>
    <row r="64" spans="1:28" x14ac:dyDescent="0.2">
      <c r="A64">
        <v>5.8428279300000003</v>
      </c>
      <c r="Z64">
        <v>8</v>
      </c>
      <c r="AA64">
        <v>8.1081081099999999</v>
      </c>
      <c r="AB64">
        <v>9.3333333300000003</v>
      </c>
    </row>
    <row r="65" spans="1:28" x14ac:dyDescent="0.2">
      <c r="A65">
        <v>2.9214139600000002</v>
      </c>
      <c r="Z65">
        <v>4.2253521100000002</v>
      </c>
      <c r="AA65">
        <v>5.4054054100000002</v>
      </c>
      <c r="AB65">
        <v>5</v>
      </c>
    </row>
    <row r="66" spans="1:28" x14ac:dyDescent="0.2">
      <c r="A66">
        <v>1.4607069800000001</v>
      </c>
      <c r="Z66">
        <v>2.6666666700000001</v>
      </c>
      <c r="AA66">
        <v>2.7397260299999999</v>
      </c>
      <c r="AB66">
        <v>5.5555555600000002</v>
      </c>
    </row>
    <row r="67" spans="1:28" x14ac:dyDescent="0.2">
      <c r="A67">
        <v>0.2921414</v>
      </c>
      <c r="Z67">
        <v>0.82191780999999997</v>
      </c>
      <c r="AA67">
        <v>5.4794520499999999</v>
      </c>
      <c r="AB67">
        <v>2.8169014099999998</v>
      </c>
    </row>
    <row r="68" spans="1:28" x14ac:dyDescent="0.2">
      <c r="A68">
        <v>0.1460707</v>
      </c>
      <c r="Z68">
        <v>2.6666666700000001</v>
      </c>
      <c r="AA68">
        <v>1.36986301</v>
      </c>
      <c r="AB68">
        <v>1.4084506999999999</v>
      </c>
    </row>
    <row r="69" spans="1:28" x14ac:dyDescent="0.2">
      <c r="A69">
        <v>2.921414E-2</v>
      </c>
      <c r="Z69">
        <v>0.67567568</v>
      </c>
      <c r="AA69">
        <v>1.3513513500000001</v>
      </c>
      <c r="AB69">
        <v>2.6666666700000001</v>
      </c>
    </row>
    <row r="70" spans="1:28" x14ac:dyDescent="0.2">
      <c r="A70">
        <v>0</v>
      </c>
      <c r="Z70">
        <v>1.4285714300000001</v>
      </c>
      <c r="AA70">
        <v>1.3513513500000001</v>
      </c>
      <c r="AB70">
        <v>1.3513513500000001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E8839-105A-5E42-A0FD-E125671DC55B}">
  <dimension ref="A1:M8"/>
  <sheetViews>
    <sheetView workbookViewId="0">
      <selection activeCell="I2" sqref="I2:K8"/>
    </sheetView>
  </sheetViews>
  <sheetFormatPr baseColWidth="10" defaultRowHeight="16" x14ac:dyDescent="0.2"/>
  <sheetData>
    <row r="1" spans="1:13" x14ac:dyDescent="0.2">
      <c r="A1" t="s">
        <v>21</v>
      </c>
      <c r="B1" t="s">
        <v>22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  <c r="M1" t="s">
        <v>9</v>
      </c>
    </row>
    <row r="2" spans="1:13" x14ac:dyDescent="0.2">
      <c r="A2">
        <v>2</v>
      </c>
      <c r="B2">
        <f>(A2/1217.35)*1000</f>
        <v>1.6429128845442973</v>
      </c>
      <c r="C2">
        <v>-2.8E-3</v>
      </c>
      <c r="D2">
        <v>-8.5000000000000006E-3</v>
      </c>
      <c r="E2">
        <v>-2.2000000000000001E-3</v>
      </c>
      <c r="F2">
        <v>-8.5000000000000006E-3</v>
      </c>
      <c r="G2">
        <v>-2.5000000000000001E-3</v>
      </c>
      <c r="H2">
        <v>-8.3000000000000001E-3</v>
      </c>
      <c r="I2">
        <f>C2/D2*100</f>
        <v>32.941176470588232</v>
      </c>
      <c r="J2">
        <f>E2/F2*100</f>
        <v>25.882352941176475</v>
      </c>
      <c r="K2">
        <f>G2/H2*100</f>
        <v>30.120481927710845</v>
      </c>
      <c r="L2">
        <f>AVERAGE(I2:K2)</f>
        <v>29.648003779825185</v>
      </c>
      <c r="M2">
        <f>STDEV(I2:K2)</f>
        <v>3.5530513794506779</v>
      </c>
    </row>
    <row r="3" spans="1:13" x14ac:dyDescent="0.2">
      <c r="A3">
        <v>1</v>
      </c>
      <c r="B3">
        <f t="shared" ref="B3:B8" si="0">(A3/1217.35)*1000</f>
        <v>0.82145644227214865</v>
      </c>
      <c r="C3">
        <v>-1.6999999999999999E-3</v>
      </c>
      <c r="D3">
        <v>-8.5000000000000006E-3</v>
      </c>
      <c r="E3">
        <v>-1.5E-3</v>
      </c>
      <c r="F3">
        <v>-8.5000000000000006E-3</v>
      </c>
      <c r="G3">
        <v>-1E-3</v>
      </c>
      <c r="H3">
        <v>-8.6E-3</v>
      </c>
      <c r="I3">
        <f t="shared" ref="I3:I8" si="1">C3/D3*100</f>
        <v>20</v>
      </c>
      <c r="J3">
        <f t="shared" ref="J3:J7" si="2">E3/F3*100</f>
        <v>17.647058823529409</v>
      </c>
      <c r="K3">
        <f t="shared" ref="K3:K8" si="3">G3/H3*100</f>
        <v>11.627906976744185</v>
      </c>
      <c r="L3">
        <f t="shared" ref="L3:L8" si="4">AVERAGE(I3:K3)</f>
        <v>16.424988600091197</v>
      </c>
      <c r="M3">
        <f t="shared" ref="M3:M8" si="5">STDEV(I3:K3)</f>
        <v>4.317762976446593</v>
      </c>
    </row>
    <row r="4" spans="1:13" x14ac:dyDescent="0.2">
      <c r="A4">
        <v>0.5</v>
      </c>
      <c r="B4">
        <f t="shared" si="0"/>
        <v>0.41072822113607432</v>
      </c>
      <c r="C4">
        <v>-1.2999999999999999E-3</v>
      </c>
      <c r="D4">
        <v>-8.3000000000000001E-3</v>
      </c>
      <c r="E4">
        <v>-1.2999999999999999E-3</v>
      </c>
      <c r="F4">
        <v>-8.6E-3</v>
      </c>
      <c r="G4">
        <v>-1.6000000000000001E-3</v>
      </c>
      <c r="H4">
        <v>-8.6999999999999994E-3</v>
      </c>
      <c r="I4">
        <f t="shared" si="1"/>
        <v>15.66265060240964</v>
      </c>
      <c r="J4">
        <f t="shared" si="2"/>
        <v>15.11627906976744</v>
      </c>
      <c r="K4">
        <f t="shared" si="3"/>
        <v>18.390804597701152</v>
      </c>
      <c r="L4">
        <f t="shared" si="4"/>
        <v>16.389911423292745</v>
      </c>
      <c r="M4">
        <f t="shared" si="5"/>
        <v>1.7542264917809396</v>
      </c>
    </row>
    <row r="5" spans="1:13" x14ac:dyDescent="0.2">
      <c r="A5">
        <v>0.1</v>
      </c>
      <c r="B5">
        <f t="shared" si="0"/>
        <v>8.2145644227214862E-2</v>
      </c>
      <c r="C5">
        <v>-2.0000000000000001E-4</v>
      </c>
      <c r="D5">
        <v>-8.5000000000000006E-3</v>
      </c>
      <c r="E5">
        <v>-4.0000000000000002E-4</v>
      </c>
      <c r="F5">
        <v>-8.3999999999999995E-3</v>
      </c>
      <c r="G5">
        <v>-1E-4</v>
      </c>
      <c r="H5">
        <v>-8.6E-3</v>
      </c>
      <c r="I5">
        <f t="shared" si="1"/>
        <v>2.3529411764705883</v>
      </c>
      <c r="J5">
        <f t="shared" si="2"/>
        <v>4.7619047619047628</v>
      </c>
      <c r="K5">
        <f t="shared" si="3"/>
        <v>1.1627906976744187</v>
      </c>
      <c r="L5">
        <f t="shared" si="4"/>
        <v>2.7592122120165903</v>
      </c>
      <c r="M5">
        <f t="shared" si="5"/>
        <v>1.83362963206256</v>
      </c>
    </row>
    <row r="6" spans="1:13" x14ac:dyDescent="0.2">
      <c r="A6">
        <v>0.05</v>
      </c>
      <c r="B6">
        <f t="shared" si="0"/>
        <v>4.1072822113607431E-2</v>
      </c>
      <c r="C6">
        <v>-2.0000000000000001E-4</v>
      </c>
      <c r="D6">
        <v>-8.5000000000000006E-3</v>
      </c>
      <c r="E6">
        <v>-2.0000000000000001E-4</v>
      </c>
      <c r="F6">
        <v>-8.3999999999999995E-3</v>
      </c>
      <c r="G6">
        <v>-8.0000000000000007E-5</v>
      </c>
      <c r="H6">
        <v>-8.3999999999999995E-3</v>
      </c>
      <c r="I6">
        <f t="shared" si="1"/>
        <v>2.3529411764705883</v>
      </c>
      <c r="J6">
        <f t="shared" si="2"/>
        <v>2.3809523809523814</v>
      </c>
      <c r="K6">
        <f t="shared" si="3"/>
        <v>0.95238095238095244</v>
      </c>
      <c r="L6">
        <f t="shared" si="4"/>
        <v>1.8954248366013076</v>
      </c>
      <c r="M6">
        <f t="shared" si="5"/>
        <v>0.81682004295205113</v>
      </c>
    </row>
    <row r="7" spans="1:13" x14ac:dyDescent="0.2">
      <c r="A7">
        <v>0.01</v>
      </c>
      <c r="B7">
        <f t="shared" si="0"/>
        <v>8.2145644227214869E-3</v>
      </c>
      <c r="C7">
        <v>-2.0000000000000001E-4</v>
      </c>
      <c r="D7">
        <v>-7.6E-3</v>
      </c>
      <c r="E7">
        <v>-5.0000000000000002E-5</v>
      </c>
      <c r="F7">
        <v>-8.0000000000000002E-3</v>
      </c>
      <c r="G7">
        <v>-9.0000000000000006E-5</v>
      </c>
      <c r="H7">
        <v>-8.5000000000000006E-3</v>
      </c>
      <c r="I7">
        <f t="shared" si="1"/>
        <v>2.6315789473684212</v>
      </c>
      <c r="J7">
        <f t="shared" si="2"/>
        <v>0.625</v>
      </c>
      <c r="K7">
        <f t="shared" si="3"/>
        <v>1.0588235294117647</v>
      </c>
      <c r="L7">
        <f t="shared" si="4"/>
        <v>1.438467492260062</v>
      </c>
      <c r="M7">
        <f t="shared" si="5"/>
        <v>1.0557873469126771</v>
      </c>
    </row>
    <row r="8" spans="1:13" x14ac:dyDescent="0.2">
      <c r="A8">
        <v>0</v>
      </c>
      <c r="B8">
        <f t="shared" si="0"/>
        <v>0</v>
      </c>
      <c r="C8">
        <v>-8.0000000000000007E-5</v>
      </c>
      <c r="D8">
        <v>-8.5000000000000006E-3</v>
      </c>
      <c r="E8">
        <v>-3.0000000000000001E-5</v>
      </c>
      <c r="F8">
        <v>-7.7000000000000002E-3</v>
      </c>
      <c r="G8">
        <v>-6.9999999999999994E-5</v>
      </c>
      <c r="H8">
        <v>-8.2000000000000007E-3</v>
      </c>
      <c r="I8">
        <f t="shared" si="1"/>
        <v>0.94117647058823539</v>
      </c>
      <c r="J8">
        <f>E8/F8*100</f>
        <v>0.38961038961038963</v>
      </c>
      <c r="K8">
        <f t="shared" si="3"/>
        <v>0.85365853658536572</v>
      </c>
      <c r="L8">
        <f t="shared" si="4"/>
        <v>0.72814846559466362</v>
      </c>
      <c r="M8">
        <f t="shared" si="5"/>
        <v>0.29643020909040829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67B0-A755-D545-8038-F433C9F157FE}">
  <dimension ref="A1:M7"/>
  <sheetViews>
    <sheetView workbookViewId="0">
      <selection activeCell="I2" sqref="I2:K7"/>
    </sheetView>
  </sheetViews>
  <sheetFormatPr baseColWidth="10" defaultRowHeight="16" x14ac:dyDescent="0.2"/>
  <sheetData>
    <row r="1" spans="1:13" x14ac:dyDescent="0.2">
      <c r="A1" t="s">
        <v>21</v>
      </c>
      <c r="B1" t="s">
        <v>22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11</v>
      </c>
      <c r="M1" t="s">
        <v>9</v>
      </c>
    </row>
    <row r="2" spans="1:13" x14ac:dyDescent="0.2">
      <c r="A2">
        <v>1</v>
      </c>
      <c r="B2">
        <f>(A2/1144.29)*1000</f>
        <v>0.87390434243067761</v>
      </c>
      <c r="C2">
        <v>-4.0000000000000002E-4</v>
      </c>
      <c r="D2">
        <v>-7.1999999999999998E-3</v>
      </c>
      <c r="E2">
        <v>-5.9999999999999995E-4</v>
      </c>
      <c r="F2">
        <v>-7.4999999999999997E-3</v>
      </c>
      <c r="G2">
        <v>-5.0000000000000001E-4</v>
      </c>
      <c r="H2">
        <v>-7.7000000000000002E-3</v>
      </c>
      <c r="I2">
        <f>C2/D2*100</f>
        <v>5.5555555555555562</v>
      </c>
      <c r="J2">
        <f>E2/F2*100</f>
        <v>8</v>
      </c>
      <c r="K2">
        <f>G2/H2*100</f>
        <v>6.4935064935064926</v>
      </c>
      <c r="L2">
        <f>AVERAGE(I2:K2)</f>
        <v>6.6830206830206835</v>
      </c>
      <c r="M2">
        <f>STDEV(I2:K2)</f>
        <v>1.2331925565434676</v>
      </c>
    </row>
    <row r="3" spans="1:13" x14ac:dyDescent="0.2">
      <c r="A3">
        <v>0.5</v>
      </c>
      <c r="B3">
        <f t="shared" ref="B3:B7" si="0">(A3/1144.29)*1000</f>
        <v>0.4369521712153388</v>
      </c>
      <c r="C3">
        <v>-6.9999999999999999E-4</v>
      </c>
      <c r="D3">
        <v>-7.9000000000000008E-3</v>
      </c>
      <c r="E3">
        <v>-4.0000000000000002E-4</v>
      </c>
      <c r="F3">
        <v>-7.9000000000000008E-3</v>
      </c>
      <c r="G3">
        <v>-4.0000000000000002E-4</v>
      </c>
      <c r="H3">
        <v>-7.7000000000000002E-3</v>
      </c>
      <c r="I3">
        <f t="shared" ref="I3:I7" si="1">C3/D3*100</f>
        <v>8.8607594936708853</v>
      </c>
      <c r="J3">
        <f t="shared" ref="J3:J7" si="2">E3/F3*100</f>
        <v>5.0632911392405067</v>
      </c>
      <c r="K3">
        <f t="shared" ref="K3:K7" si="3">G3/H3*100</f>
        <v>5.1948051948051948</v>
      </c>
      <c r="L3">
        <f t="shared" ref="L3:L7" si="4">AVERAGE(I3:K3)</f>
        <v>6.3729519425721959</v>
      </c>
      <c r="M3">
        <f t="shared" ref="M3:M7" si="5">STDEV(I3:K3)</f>
        <v>2.1555077812850785</v>
      </c>
    </row>
    <row r="4" spans="1:13" x14ac:dyDescent="0.2">
      <c r="A4">
        <v>0.1</v>
      </c>
      <c r="B4">
        <f t="shared" si="0"/>
        <v>8.7390434243067763E-2</v>
      </c>
      <c r="C4">
        <v>-4.0000000000000002E-4</v>
      </c>
      <c r="D4">
        <v>-7.0000000000000001E-3</v>
      </c>
      <c r="E4">
        <v>-4.0000000000000002E-4</v>
      </c>
      <c r="F4">
        <v>-7.6E-3</v>
      </c>
      <c r="G4">
        <v>-4.0000000000000002E-4</v>
      </c>
      <c r="H4">
        <v>-7.7999999999999996E-3</v>
      </c>
      <c r="I4">
        <f t="shared" si="1"/>
        <v>5.7142857142857144</v>
      </c>
      <c r="J4">
        <f t="shared" si="2"/>
        <v>5.2631578947368425</v>
      </c>
      <c r="K4">
        <f t="shared" si="3"/>
        <v>5.1282051282051286</v>
      </c>
      <c r="L4">
        <f t="shared" si="4"/>
        <v>5.3685495790758955</v>
      </c>
      <c r="M4">
        <f t="shared" si="5"/>
        <v>0.30692534709764135</v>
      </c>
    </row>
    <row r="5" spans="1:13" x14ac:dyDescent="0.2">
      <c r="A5">
        <v>0.05</v>
      </c>
      <c r="B5">
        <f t="shared" si="0"/>
        <v>4.3695217121533882E-2</v>
      </c>
      <c r="C5">
        <v>-2.9999999999999997E-4</v>
      </c>
      <c r="D5">
        <v>-7.7999999999999996E-3</v>
      </c>
      <c r="E5">
        <v>-4.0000000000000002E-4</v>
      </c>
      <c r="F5">
        <v>-7.6E-3</v>
      </c>
      <c r="G5">
        <v>-4.0000000000000002E-4</v>
      </c>
      <c r="H5">
        <v>-7.6E-3</v>
      </c>
      <c r="I5">
        <f t="shared" si="1"/>
        <v>3.8461538461538458</v>
      </c>
      <c r="J5">
        <f t="shared" si="2"/>
        <v>5.2631578947368425</v>
      </c>
      <c r="K5">
        <f t="shared" si="3"/>
        <v>5.2631578947368425</v>
      </c>
      <c r="L5">
        <f t="shared" si="4"/>
        <v>4.7908232118758436</v>
      </c>
      <c r="M5">
        <f t="shared" si="5"/>
        <v>0.81810766889218367</v>
      </c>
    </row>
    <row r="6" spans="1:13" x14ac:dyDescent="0.2">
      <c r="A6">
        <v>0.01</v>
      </c>
      <c r="B6">
        <f t="shared" si="0"/>
        <v>8.7390434243067756E-3</v>
      </c>
      <c r="C6">
        <v>-2.9999999999999997E-4</v>
      </c>
      <c r="D6">
        <v>-7.4000000000000003E-3</v>
      </c>
      <c r="E6">
        <v>-2.9999999999999997E-4</v>
      </c>
      <c r="F6">
        <v>-7.7999999999999996E-3</v>
      </c>
      <c r="G6">
        <v>-2.9999999999999997E-4</v>
      </c>
      <c r="H6">
        <v>-7.4000000000000003E-3</v>
      </c>
      <c r="I6">
        <f t="shared" si="1"/>
        <v>4.0540540540540535</v>
      </c>
      <c r="J6">
        <f t="shared" si="2"/>
        <v>3.8461538461538458</v>
      </c>
      <c r="K6">
        <f t="shared" si="3"/>
        <v>4.0540540540540535</v>
      </c>
      <c r="L6">
        <f t="shared" si="4"/>
        <v>3.9847539847539841</v>
      </c>
      <c r="M6">
        <f t="shared" si="5"/>
        <v>0.12003124099576407</v>
      </c>
    </row>
    <row r="7" spans="1:13" x14ac:dyDescent="0.2">
      <c r="A7">
        <v>0</v>
      </c>
      <c r="B7">
        <f t="shared" si="0"/>
        <v>0</v>
      </c>
      <c r="C7">
        <v>-1E-4</v>
      </c>
      <c r="D7">
        <v>-7.7000000000000002E-3</v>
      </c>
      <c r="E7">
        <v>-1E-4</v>
      </c>
      <c r="F7">
        <v>-7.7999999999999996E-3</v>
      </c>
      <c r="G7">
        <v>-1E-4</v>
      </c>
      <c r="H7">
        <v>-7.6E-3</v>
      </c>
      <c r="I7">
        <f t="shared" si="1"/>
        <v>1.2987012987012987</v>
      </c>
      <c r="J7">
        <f t="shared" si="2"/>
        <v>1.2820512820512822</v>
      </c>
      <c r="K7">
        <f t="shared" si="3"/>
        <v>1.3157894736842106</v>
      </c>
      <c r="L7">
        <f t="shared" si="4"/>
        <v>1.2988473514789305</v>
      </c>
      <c r="M7">
        <f t="shared" si="5"/>
        <v>1.686957000712945E-2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1D2C-2FA2-424E-A843-C7ED490607FA}">
  <dimension ref="A1:M12"/>
  <sheetViews>
    <sheetView workbookViewId="0">
      <selection activeCell="O12" sqref="O12"/>
    </sheetView>
  </sheetViews>
  <sheetFormatPr baseColWidth="10" defaultRowHeight="16" x14ac:dyDescent="0.2"/>
  <sheetData>
    <row r="1" spans="1:13" x14ac:dyDescent="0.2">
      <c r="A1" t="s">
        <v>21</v>
      </c>
      <c r="B1" t="s">
        <v>22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  <c r="M1" t="s">
        <v>9</v>
      </c>
    </row>
    <row r="2" spans="1:13" x14ac:dyDescent="0.2">
      <c r="A2">
        <v>20</v>
      </c>
      <c r="B2">
        <f>(A2/2082.41)*1000</f>
        <v>9.6042566065280131</v>
      </c>
      <c r="C2">
        <v>-6.1000000000000004E-3</v>
      </c>
      <c r="D2">
        <v>-7.4000000000000003E-3</v>
      </c>
      <c r="E2">
        <v>-5.5999999999999999E-3</v>
      </c>
      <c r="F2">
        <v>-6.7999999999999996E-3</v>
      </c>
      <c r="G2">
        <v>-5.4999999999999997E-3</v>
      </c>
      <c r="H2">
        <v>-7.3000000000000001E-3</v>
      </c>
      <c r="I2">
        <f>C2/D2*100</f>
        <v>82.432432432432435</v>
      </c>
      <c r="J2">
        <f>E2/F2*100</f>
        <v>82.352941176470594</v>
      </c>
      <c r="K2">
        <f>G2/H2*100</f>
        <v>75.342465753424648</v>
      </c>
      <c r="L2">
        <f>AVERAGE(I2:K2)</f>
        <v>80.042613120775897</v>
      </c>
      <c r="M2">
        <f>STDEV(I2:K2)</f>
        <v>4.0706410638937109</v>
      </c>
    </row>
    <row r="3" spans="1:13" x14ac:dyDescent="0.2">
      <c r="A3">
        <v>15</v>
      </c>
      <c r="B3">
        <f t="shared" ref="B3:B12" si="0">(A3/2082.41)*1000</f>
        <v>7.2031924548960102</v>
      </c>
      <c r="C3">
        <v>-5.1000000000000004E-3</v>
      </c>
      <c r="D3">
        <v>-6.7999999999999996E-3</v>
      </c>
      <c r="E3">
        <v>-5.4999999999999997E-3</v>
      </c>
      <c r="F3">
        <v>-7.0000000000000001E-3</v>
      </c>
      <c r="G3">
        <v>-5.0000000000000001E-3</v>
      </c>
      <c r="H3">
        <v>-7.0000000000000001E-3</v>
      </c>
      <c r="I3">
        <f t="shared" ref="I3:I12" si="1">C3/D3*100</f>
        <v>75.000000000000014</v>
      </c>
      <c r="J3">
        <f t="shared" ref="J3:J12" si="2">E3/F3*100</f>
        <v>78.571428571428569</v>
      </c>
      <c r="K3">
        <f t="shared" ref="K3:K12" si="3">G3/H3*100</f>
        <v>71.428571428571431</v>
      </c>
      <c r="L3">
        <f t="shared" ref="L3:L12" si="4">AVERAGE(I3:K3)</f>
        <v>75</v>
      </c>
      <c r="M3">
        <f t="shared" ref="M3:M12" si="5">STDEV(I3:K3)</f>
        <v>3.5714285714285694</v>
      </c>
    </row>
    <row r="4" spans="1:13" x14ac:dyDescent="0.2">
      <c r="A4">
        <v>10</v>
      </c>
      <c r="B4">
        <f t="shared" si="0"/>
        <v>4.8021283032640065</v>
      </c>
      <c r="C4">
        <v>-5.3E-3</v>
      </c>
      <c r="D4">
        <v>-7.1999999999999998E-3</v>
      </c>
      <c r="E4">
        <v>-4.7999999999999996E-3</v>
      </c>
      <c r="F4">
        <v>-6.7000000000000002E-3</v>
      </c>
      <c r="G4">
        <v>-4.7000000000000002E-3</v>
      </c>
      <c r="H4">
        <v>-7.1000000000000004E-3</v>
      </c>
      <c r="I4">
        <f t="shared" si="1"/>
        <v>73.611111111111114</v>
      </c>
      <c r="J4">
        <f t="shared" si="2"/>
        <v>71.641791044776113</v>
      </c>
      <c r="K4">
        <f t="shared" si="3"/>
        <v>66.197183098591552</v>
      </c>
      <c r="L4">
        <f t="shared" si="4"/>
        <v>70.483361751492922</v>
      </c>
      <c r="M4">
        <f t="shared" si="5"/>
        <v>3.8403191227237881</v>
      </c>
    </row>
    <row r="5" spans="1:13" x14ac:dyDescent="0.2">
      <c r="A5">
        <v>5</v>
      </c>
      <c r="B5">
        <f t="shared" si="0"/>
        <v>2.4010641516320033</v>
      </c>
      <c r="C5">
        <v>-4.3E-3</v>
      </c>
      <c r="D5">
        <v>-7.9000000000000008E-3</v>
      </c>
      <c r="E5">
        <v>-4.4999999999999997E-3</v>
      </c>
      <c r="F5">
        <v>-7.9000000000000008E-3</v>
      </c>
      <c r="G5">
        <v>-4.4000000000000003E-3</v>
      </c>
      <c r="H5">
        <v>-7.4000000000000003E-3</v>
      </c>
      <c r="I5">
        <f t="shared" si="1"/>
        <v>54.430379746835435</v>
      </c>
      <c r="J5">
        <f t="shared" si="2"/>
        <v>56.962025316455687</v>
      </c>
      <c r="K5">
        <f t="shared" si="3"/>
        <v>59.45945945945946</v>
      </c>
      <c r="L5">
        <f t="shared" si="4"/>
        <v>56.950621507583527</v>
      </c>
      <c r="M5">
        <f t="shared" si="5"/>
        <v>2.5145592504699965</v>
      </c>
    </row>
    <row r="6" spans="1:13" x14ac:dyDescent="0.2">
      <c r="A6">
        <v>2</v>
      </c>
      <c r="B6">
        <f t="shared" si="0"/>
        <v>0.96042566065280133</v>
      </c>
      <c r="C6">
        <v>-3.3E-3</v>
      </c>
      <c r="D6">
        <v>-7.3000000000000001E-3</v>
      </c>
      <c r="E6">
        <v>-3.8999999999999998E-3</v>
      </c>
      <c r="F6">
        <v>-7.4000000000000003E-3</v>
      </c>
      <c r="G6">
        <v>-3.3E-3</v>
      </c>
      <c r="H6">
        <v>-6.4999999999999997E-3</v>
      </c>
      <c r="I6">
        <f t="shared" si="1"/>
        <v>45.205479452054789</v>
      </c>
      <c r="J6">
        <f t="shared" si="2"/>
        <v>52.702702702702695</v>
      </c>
      <c r="K6">
        <f t="shared" si="3"/>
        <v>50.769230769230766</v>
      </c>
      <c r="L6">
        <f t="shared" si="4"/>
        <v>49.559137641329414</v>
      </c>
      <c r="M6">
        <f t="shared" si="5"/>
        <v>3.8923428871515728</v>
      </c>
    </row>
    <row r="7" spans="1:13" x14ac:dyDescent="0.2">
      <c r="A7">
        <v>1</v>
      </c>
      <c r="B7">
        <f t="shared" si="0"/>
        <v>0.48021283032640066</v>
      </c>
      <c r="C7">
        <v>-3.0000000000000001E-3</v>
      </c>
      <c r="D7">
        <v>-7.9000000000000008E-3</v>
      </c>
      <c r="E7">
        <v>-3.8E-3</v>
      </c>
      <c r="F7">
        <v>-8.0000000000000002E-3</v>
      </c>
      <c r="G7">
        <v>-3.5999999999999999E-3</v>
      </c>
      <c r="H7">
        <v>-7.4000000000000003E-3</v>
      </c>
      <c r="I7">
        <f t="shared" si="1"/>
        <v>37.974683544303794</v>
      </c>
      <c r="J7">
        <f t="shared" si="2"/>
        <v>47.5</v>
      </c>
      <c r="K7">
        <f t="shared" si="3"/>
        <v>48.648648648648646</v>
      </c>
      <c r="L7">
        <f t="shared" si="4"/>
        <v>44.707777397650808</v>
      </c>
      <c r="M7">
        <f t="shared" si="5"/>
        <v>5.8592459461944149</v>
      </c>
    </row>
    <row r="8" spans="1:13" x14ac:dyDescent="0.2">
      <c r="A8">
        <v>0.5</v>
      </c>
      <c r="B8">
        <f t="shared" si="0"/>
        <v>0.24010641516320033</v>
      </c>
      <c r="C8">
        <v>-2.8E-3</v>
      </c>
      <c r="D8">
        <v>-7.1999999999999998E-3</v>
      </c>
      <c r="E8">
        <v>-2.8E-3</v>
      </c>
      <c r="F8">
        <v>-6.7999999999999996E-3</v>
      </c>
      <c r="G8">
        <v>-2.5000000000000001E-3</v>
      </c>
      <c r="H8">
        <v>-7.1999999999999998E-3</v>
      </c>
      <c r="I8">
        <f t="shared" si="1"/>
        <v>38.888888888888893</v>
      </c>
      <c r="J8">
        <f t="shared" si="2"/>
        <v>41.176470588235297</v>
      </c>
      <c r="K8">
        <f t="shared" si="3"/>
        <v>34.722222222222229</v>
      </c>
      <c r="L8">
        <f t="shared" si="4"/>
        <v>38.26252723311547</v>
      </c>
      <c r="M8">
        <f t="shared" si="5"/>
        <v>3.2723962451715725</v>
      </c>
    </row>
    <row r="9" spans="1:13" x14ac:dyDescent="0.2">
      <c r="A9">
        <v>0.1</v>
      </c>
      <c r="B9">
        <f t="shared" si="0"/>
        <v>4.8021283032640069E-2</v>
      </c>
      <c r="C9">
        <v>-4.0000000000000002E-4</v>
      </c>
      <c r="D9">
        <v>-6.6E-3</v>
      </c>
      <c r="E9">
        <v>-5.9999999999999995E-4</v>
      </c>
      <c r="F9">
        <v>-6.4999999999999997E-3</v>
      </c>
      <c r="G9">
        <v>-8.0000000000000004E-4</v>
      </c>
      <c r="H9">
        <v>-6.4000000000000003E-3</v>
      </c>
      <c r="I9">
        <f t="shared" si="1"/>
        <v>6.0606060606060606</v>
      </c>
      <c r="J9">
        <f t="shared" si="2"/>
        <v>9.2307692307692299</v>
      </c>
      <c r="K9">
        <f t="shared" si="3"/>
        <v>12.5</v>
      </c>
      <c r="L9">
        <f t="shared" si="4"/>
        <v>9.2637917637917635</v>
      </c>
      <c r="M9">
        <f t="shared" si="5"/>
        <v>3.2198239769343435</v>
      </c>
    </row>
    <row r="10" spans="1:13" x14ac:dyDescent="0.2">
      <c r="A10">
        <v>0.05</v>
      </c>
      <c r="B10">
        <f t="shared" si="0"/>
        <v>2.4010641516320035E-2</v>
      </c>
      <c r="C10">
        <v>-2.9999999999999997E-4</v>
      </c>
      <c r="D10">
        <v>-7.4000000000000003E-3</v>
      </c>
      <c r="E10">
        <v>-4.0000000000000002E-4</v>
      </c>
      <c r="F10">
        <v>-6.0000000000000001E-3</v>
      </c>
      <c r="G10">
        <v>-2.0000000000000001E-4</v>
      </c>
      <c r="H10">
        <v>-6.1000000000000004E-3</v>
      </c>
      <c r="I10">
        <f t="shared" si="1"/>
        <v>4.0540540540540535</v>
      </c>
      <c r="J10">
        <f t="shared" si="2"/>
        <v>6.666666666666667</v>
      </c>
      <c r="K10">
        <f t="shared" si="3"/>
        <v>3.278688524590164</v>
      </c>
      <c r="L10">
        <f t="shared" si="4"/>
        <v>4.6664697484369615</v>
      </c>
      <c r="M10">
        <f t="shared" si="5"/>
        <v>1.7750742829081592</v>
      </c>
    </row>
    <row r="11" spans="1:13" x14ac:dyDescent="0.2">
      <c r="A11">
        <v>0.01</v>
      </c>
      <c r="B11">
        <f t="shared" si="0"/>
        <v>4.8021283032640069E-3</v>
      </c>
      <c r="C11">
        <v>-2.0000000000000001E-4</v>
      </c>
      <c r="D11">
        <v>-6.1999999999999998E-3</v>
      </c>
      <c r="E11">
        <v>-2.9999999999999997E-4</v>
      </c>
      <c r="F11">
        <v>-8.8999999999999999E-3</v>
      </c>
      <c r="G11">
        <v>-2.0000000000000001E-4</v>
      </c>
      <c r="H11">
        <v>-6.0000000000000001E-3</v>
      </c>
      <c r="I11">
        <f t="shared" si="1"/>
        <v>3.2258064516129039</v>
      </c>
      <c r="J11">
        <f t="shared" si="2"/>
        <v>3.3707865168539324</v>
      </c>
      <c r="K11">
        <f t="shared" si="3"/>
        <v>3.3333333333333335</v>
      </c>
      <c r="L11">
        <f t="shared" si="4"/>
        <v>3.3099754339333902</v>
      </c>
      <c r="M11">
        <f t="shared" si="5"/>
        <v>7.5259540442435796E-2</v>
      </c>
    </row>
    <row r="12" spans="1:13" x14ac:dyDescent="0.2">
      <c r="A12">
        <v>0</v>
      </c>
      <c r="B12">
        <f t="shared" si="0"/>
        <v>0</v>
      </c>
      <c r="C12">
        <v>-2.0000000000000002E-5</v>
      </c>
      <c r="D12">
        <v>-7.0000000000000001E-3</v>
      </c>
      <c r="E12">
        <v>-9.0000000000000006E-5</v>
      </c>
      <c r="F12">
        <v>-6.3E-3</v>
      </c>
      <c r="G12">
        <v>-9.0000000000000006E-5</v>
      </c>
      <c r="H12">
        <v>-5.8999999999999999E-3</v>
      </c>
      <c r="I12">
        <f t="shared" si="1"/>
        <v>0.2857142857142857</v>
      </c>
      <c r="J12">
        <f t="shared" si="2"/>
        <v>1.4285714285714286</v>
      </c>
      <c r="K12">
        <f t="shared" si="3"/>
        <v>1.5254237288135595</v>
      </c>
      <c r="L12">
        <f t="shared" si="4"/>
        <v>1.079903147699758</v>
      </c>
      <c r="M12">
        <f t="shared" si="5"/>
        <v>0.68949043023952283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4932E-2C48-7C4E-8FAB-8765C510F500}">
  <dimension ref="A1:F10"/>
  <sheetViews>
    <sheetView tabSelected="1" workbookViewId="0">
      <selection activeCell="E28" sqref="E28"/>
    </sheetView>
  </sheetViews>
  <sheetFormatPr baseColWidth="10" defaultRowHeight="16" x14ac:dyDescent="0.2"/>
  <sheetData>
    <row r="1" spans="1:6" x14ac:dyDescent="0.2">
      <c r="A1" t="s">
        <v>26</v>
      </c>
      <c r="B1" t="s">
        <v>27</v>
      </c>
      <c r="C1" t="s">
        <v>28</v>
      </c>
      <c r="D1" t="s">
        <v>29</v>
      </c>
      <c r="E1" t="s">
        <v>30</v>
      </c>
      <c r="F1" t="s">
        <v>9</v>
      </c>
    </row>
    <row r="2" spans="1:6" x14ac:dyDescent="0.2">
      <c r="A2" t="s">
        <v>15</v>
      </c>
      <c r="B2" t="s">
        <v>31</v>
      </c>
      <c r="C2" t="s">
        <v>31</v>
      </c>
      <c r="D2" t="s">
        <v>31</v>
      </c>
      <c r="E2" t="s">
        <v>31</v>
      </c>
      <c r="F2" t="s">
        <v>31</v>
      </c>
    </row>
    <row r="3" spans="1:6" x14ac:dyDescent="0.2">
      <c r="A3" t="s">
        <v>16</v>
      </c>
      <c r="B3" t="s">
        <v>31</v>
      </c>
      <c r="C3" t="s">
        <v>31</v>
      </c>
      <c r="D3" t="s">
        <v>31</v>
      </c>
      <c r="E3" t="s">
        <v>31</v>
      </c>
      <c r="F3" t="s">
        <v>31</v>
      </c>
    </row>
    <row r="4" spans="1:6" x14ac:dyDescent="0.2">
      <c r="A4" t="s">
        <v>17</v>
      </c>
      <c r="B4" t="s">
        <v>31</v>
      </c>
      <c r="C4" t="s">
        <v>31</v>
      </c>
      <c r="D4" t="s">
        <v>31</v>
      </c>
      <c r="E4" t="s">
        <v>31</v>
      </c>
      <c r="F4" t="s">
        <v>31</v>
      </c>
    </row>
    <row r="5" spans="1:6" x14ac:dyDescent="0.2">
      <c r="A5" t="s">
        <v>14</v>
      </c>
      <c r="B5" t="s">
        <v>31</v>
      </c>
      <c r="C5" t="s">
        <v>31</v>
      </c>
      <c r="D5" t="s">
        <v>31</v>
      </c>
      <c r="E5" t="s">
        <v>31</v>
      </c>
      <c r="F5" t="s">
        <v>31</v>
      </c>
    </row>
    <row r="6" spans="1:6" x14ac:dyDescent="0.2">
      <c r="A6" t="s">
        <v>19</v>
      </c>
      <c r="B6" t="s">
        <v>31</v>
      </c>
      <c r="C6" t="s">
        <v>31</v>
      </c>
      <c r="D6" t="s">
        <v>31</v>
      </c>
      <c r="E6" t="s">
        <v>31</v>
      </c>
      <c r="F6" t="s">
        <v>31</v>
      </c>
    </row>
    <row r="7" spans="1:6" x14ac:dyDescent="0.2">
      <c r="A7" t="s">
        <v>20</v>
      </c>
      <c r="B7" t="s">
        <v>31</v>
      </c>
      <c r="C7" t="s">
        <v>31</v>
      </c>
      <c r="D7" t="s">
        <v>31</v>
      </c>
      <c r="E7" t="s">
        <v>31</v>
      </c>
      <c r="F7" t="s">
        <v>31</v>
      </c>
    </row>
    <row r="8" spans="1:6" x14ac:dyDescent="0.2">
      <c r="A8" t="s">
        <v>18</v>
      </c>
      <c r="B8">
        <v>1.8129999999999999</v>
      </c>
      <c r="C8">
        <v>1.9139999999999999</v>
      </c>
      <c r="D8">
        <v>1.514</v>
      </c>
      <c r="E8">
        <f>AVERAGE(B8:D8)</f>
        <v>1.7469999999999999</v>
      </c>
      <c r="F8">
        <f>STDEV(B8:D8)</f>
        <v>0.20800721141345072</v>
      </c>
    </row>
    <row r="9" spans="1:6" x14ac:dyDescent="0.2">
      <c r="A9" t="s">
        <v>23</v>
      </c>
      <c r="B9">
        <v>31.54</v>
      </c>
      <c r="C9">
        <v>37.26</v>
      </c>
      <c r="D9">
        <v>34.56</v>
      </c>
      <c r="E9">
        <f t="shared" ref="E9" si="0">AVERAGE(B9:D9)</f>
        <v>34.453333333333333</v>
      </c>
      <c r="F9">
        <f t="shared" ref="F9" si="1">STDEV(B9:D9)</f>
        <v>2.8614914526053243</v>
      </c>
    </row>
    <row r="10" spans="1:6" x14ac:dyDescent="0.2">
      <c r="A10" t="s">
        <v>24</v>
      </c>
      <c r="B10" t="s">
        <v>31</v>
      </c>
      <c r="C10" t="s">
        <v>31</v>
      </c>
      <c r="D10" t="s">
        <v>31</v>
      </c>
      <c r="E10" t="s">
        <v>31</v>
      </c>
      <c r="F10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3CA13-E2B4-0244-ACD5-17C7F776FC31}">
  <dimension ref="A1:H70"/>
  <sheetViews>
    <sheetView workbookViewId="0">
      <selection activeCell="J50" sqref="J50"/>
    </sheetView>
  </sheetViews>
  <sheetFormatPr baseColWidth="10" defaultRowHeight="16" x14ac:dyDescent="0.2"/>
  <sheetData>
    <row r="1" spans="1:8" x14ac:dyDescent="0.2">
      <c r="A1" t="s">
        <v>21</v>
      </c>
      <c r="B1" t="s">
        <v>22</v>
      </c>
      <c r="C1" t="s">
        <v>13</v>
      </c>
      <c r="D1" t="s">
        <v>6</v>
      </c>
      <c r="E1" t="s">
        <v>7</v>
      </c>
      <c r="F1" t="s">
        <v>8</v>
      </c>
      <c r="G1" t="s">
        <v>12</v>
      </c>
      <c r="H1" t="s">
        <v>9</v>
      </c>
    </row>
    <row r="2" spans="1:8" x14ac:dyDescent="0.2">
      <c r="A2">
        <v>0.5</v>
      </c>
      <c r="B2">
        <f>(A2/1281.43)*1000</f>
        <v>0.39018908563089671</v>
      </c>
      <c r="C2" t="s">
        <v>14</v>
      </c>
      <c r="D2">
        <v>0.22093023255813954</v>
      </c>
      <c r="E2">
        <v>0.13924050632911392</v>
      </c>
      <c r="F2">
        <v>0.19767441860465115</v>
      </c>
      <c r="G2">
        <f>AVERAGE(D2:F2)</f>
        <v>0.18594838583063489</v>
      </c>
      <c r="H2">
        <f>STDEV(D2:F2)</f>
        <v>4.2088332424868737E-2</v>
      </c>
    </row>
    <row r="3" spans="1:8" x14ac:dyDescent="0.2">
      <c r="A3">
        <v>0.1</v>
      </c>
      <c r="B3">
        <f t="shared" ref="B3:B6" si="0">(A3/1281.43)*1000</f>
        <v>7.803781712617934E-2</v>
      </c>
      <c r="C3" t="s">
        <v>14</v>
      </c>
      <c r="D3">
        <v>8.1395348837209308E-2</v>
      </c>
      <c r="E3">
        <v>0.12790697674418605</v>
      </c>
      <c r="F3">
        <v>6.9767441860465115E-2</v>
      </c>
      <c r="G3">
        <f t="shared" ref="G3:G66" si="1">AVERAGE(D3:F3)</f>
        <v>9.3023255813953487E-2</v>
      </c>
      <c r="H3">
        <f t="shared" ref="H3:H66" si="2">STDEV(D3:F3)</f>
        <v>3.0764550128658055E-2</v>
      </c>
    </row>
    <row r="4" spans="1:8" x14ac:dyDescent="0.2">
      <c r="A4">
        <v>0.05</v>
      </c>
      <c r="B4">
        <f t="shared" si="0"/>
        <v>3.901890856308967E-2</v>
      </c>
      <c r="C4" t="s">
        <v>14</v>
      </c>
      <c r="D4">
        <v>2.4390243902439025E-2</v>
      </c>
      <c r="E4">
        <v>3.5294117647058816E-2</v>
      </c>
      <c r="F4">
        <v>2.3529411764705882E-2</v>
      </c>
      <c r="G4">
        <f t="shared" si="1"/>
        <v>2.7737924438067909E-2</v>
      </c>
      <c r="H4">
        <f t="shared" si="2"/>
        <v>6.5579951091045046E-3</v>
      </c>
    </row>
    <row r="5" spans="1:8" x14ac:dyDescent="0.2">
      <c r="A5">
        <v>0.01</v>
      </c>
      <c r="B5">
        <f t="shared" si="0"/>
        <v>7.8037817126179335E-3</v>
      </c>
      <c r="C5" t="s">
        <v>14</v>
      </c>
      <c r="D5">
        <v>7.1428571428571435E-3</v>
      </c>
      <c r="E5">
        <v>3.5714285714285712E-2</v>
      </c>
      <c r="F5">
        <v>1.0843373493975903E-2</v>
      </c>
      <c r="G5">
        <f t="shared" si="1"/>
        <v>1.7900172117039589E-2</v>
      </c>
      <c r="H5">
        <f t="shared" si="2"/>
        <v>1.5538031978275637E-2</v>
      </c>
    </row>
    <row r="6" spans="1:8" x14ac:dyDescent="0.2">
      <c r="A6">
        <v>0</v>
      </c>
      <c r="B6">
        <f t="shared" si="0"/>
        <v>0</v>
      </c>
      <c r="C6" t="s">
        <v>14</v>
      </c>
      <c r="D6">
        <v>2.4390243902439025E-2</v>
      </c>
      <c r="E6">
        <v>7.1428571428571435E-3</v>
      </c>
      <c r="F6">
        <v>2.5316455696202531E-2</v>
      </c>
      <c r="G6">
        <f t="shared" si="1"/>
        <v>1.8949852247166235E-2</v>
      </c>
      <c r="H6">
        <f t="shared" si="2"/>
        <v>1.0235639555817249E-2</v>
      </c>
    </row>
    <row r="7" spans="1:8" x14ac:dyDescent="0.2">
      <c r="A7">
        <v>1</v>
      </c>
      <c r="B7">
        <f>(A7/1178.26)*1000</f>
        <v>0.84870911343846012</v>
      </c>
      <c r="C7" t="s">
        <v>15</v>
      </c>
      <c r="D7">
        <v>8.3333333333333329E-2</v>
      </c>
      <c r="E7">
        <v>6.6666666666666666E-2</v>
      </c>
      <c r="F7">
        <v>5.2631578947368425E-2</v>
      </c>
      <c r="G7">
        <f t="shared" si="1"/>
        <v>6.7543859649122809E-2</v>
      </c>
      <c r="H7">
        <f t="shared" si="2"/>
        <v>1.5369662691171309E-2</v>
      </c>
    </row>
    <row r="8" spans="1:8" x14ac:dyDescent="0.2">
      <c r="A8">
        <v>0.5</v>
      </c>
      <c r="B8">
        <f t="shared" ref="B8:B12" si="3">(A8/1178.26)*1000</f>
        <v>0.42435455671923006</v>
      </c>
      <c r="C8" t="s">
        <v>15</v>
      </c>
      <c r="D8">
        <v>5.4054054054054057E-2</v>
      </c>
      <c r="E8">
        <v>3.9473684210526314E-2</v>
      </c>
      <c r="F8">
        <v>5.5555555555555559E-2</v>
      </c>
      <c r="G8">
        <f t="shared" si="1"/>
        <v>4.9694431273378643E-2</v>
      </c>
      <c r="H8">
        <f t="shared" si="2"/>
        <v>8.8832077304235122E-3</v>
      </c>
    </row>
    <row r="9" spans="1:8" x14ac:dyDescent="0.2">
      <c r="A9">
        <v>0.1</v>
      </c>
      <c r="B9">
        <f t="shared" si="3"/>
        <v>8.4870911343846014E-2</v>
      </c>
      <c r="C9" t="s">
        <v>15</v>
      </c>
      <c r="D9">
        <v>4.1666666666666664E-2</v>
      </c>
      <c r="E9">
        <v>4.0540540540540536E-2</v>
      </c>
      <c r="F9">
        <v>4.2857142857142851E-2</v>
      </c>
      <c r="G9">
        <f t="shared" si="1"/>
        <v>4.1688116688116679E-2</v>
      </c>
      <c r="H9">
        <f t="shared" si="2"/>
        <v>1.158450107206589E-3</v>
      </c>
    </row>
    <row r="10" spans="1:8" x14ac:dyDescent="0.2">
      <c r="A10">
        <v>0.05</v>
      </c>
      <c r="B10">
        <f t="shared" si="3"/>
        <v>4.2435455671923007E-2</v>
      </c>
      <c r="C10" t="s">
        <v>15</v>
      </c>
      <c r="D10">
        <v>3.8461538461538457E-2</v>
      </c>
      <c r="E10">
        <v>2.6666666666666668E-2</v>
      </c>
      <c r="F10">
        <v>4.1666666666666664E-2</v>
      </c>
      <c r="G10">
        <f t="shared" si="1"/>
        <v>3.5598290598290595E-2</v>
      </c>
      <c r="H10">
        <f t="shared" si="2"/>
        <v>7.8992810587290071E-3</v>
      </c>
    </row>
    <row r="11" spans="1:8" x14ac:dyDescent="0.2">
      <c r="A11">
        <v>0.01</v>
      </c>
      <c r="B11">
        <f t="shared" si="3"/>
        <v>8.4870911343846011E-3</v>
      </c>
      <c r="C11" t="s">
        <v>15</v>
      </c>
      <c r="D11">
        <v>2.8571428571428571E-2</v>
      </c>
      <c r="E11">
        <v>2.8571428571428571E-2</v>
      </c>
      <c r="F11">
        <v>2.7027027027027029E-2</v>
      </c>
      <c r="G11">
        <f t="shared" si="1"/>
        <v>2.8056628056628053E-2</v>
      </c>
      <c r="H11">
        <f t="shared" si="2"/>
        <v>8.9166064739710409E-4</v>
      </c>
    </row>
    <row r="12" spans="1:8" x14ac:dyDescent="0.2">
      <c r="A12">
        <v>0</v>
      </c>
      <c r="B12">
        <f t="shared" si="3"/>
        <v>0</v>
      </c>
      <c r="C12" t="s">
        <v>15</v>
      </c>
      <c r="D12">
        <v>1.2987012987012988E-2</v>
      </c>
      <c r="E12">
        <v>1.2820512820512822E-2</v>
      </c>
      <c r="F12">
        <v>1.3157894736842106E-2</v>
      </c>
      <c r="G12">
        <f t="shared" si="1"/>
        <v>1.2988473514789304E-2</v>
      </c>
      <c r="H12">
        <f t="shared" si="2"/>
        <v>1.686957000712944E-4</v>
      </c>
    </row>
    <row r="13" spans="1:8" x14ac:dyDescent="0.2">
      <c r="A13">
        <v>1</v>
      </c>
      <c r="B13">
        <f>(A13/1144.29)*1000</f>
        <v>0.87390434243067761</v>
      </c>
      <c r="C13" t="s">
        <v>20</v>
      </c>
      <c r="D13">
        <v>5.5555555555555559E-2</v>
      </c>
      <c r="E13">
        <v>0.08</v>
      </c>
      <c r="F13">
        <v>6.4935064935064929E-2</v>
      </c>
      <c r="G13">
        <f t="shared" si="1"/>
        <v>6.6830206830206837E-2</v>
      </c>
      <c r="H13">
        <f t="shared" si="2"/>
        <v>1.233192556543476E-2</v>
      </c>
    </row>
    <row r="14" spans="1:8" x14ac:dyDescent="0.2">
      <c r="A14">
        <v>0.5</v>
      </c>
      <c r="B14">
        <f t="shared" ref="B14:B18" si="4">(A14/1144.29)*1000</f>
        <v>0.4369521712153388</v>
      </c>
      <c r="C14" t="s">
        <v>20</v>
      </c>
      <c r="D14">
        <v>8.8607594936708847E-2</v>
      </c>
      <c r="E14">
        <v>5.0632911392405063E-2</v>
      </c>
      <c r="F14">
        <v>5.1948051948051951E-2</v>
      </c>
      <c r="G14">
        <f t="shared" si="1"/>
        <v>6.3729519425721956E-2</v>
      </c>
      <c r="H14">
        <f t="shared" si="2"/>
        <v>2.1555077812850772E-2</v>
      </c>
    </row>
    <row r="15" spans="1:8" x14ac:dyDescent="0.2">
      <c r="A15">
        <v>0.1</v>
      </c>
      <c r="B15">
        <f t="shared" si="4"/>
        <v>8.7390434243067763E-2</v>
      </c>
      <c r="C15" t="s">
        <v>20</v>
      </c>
      <c r="D15">
        <v>5.7142857142857141E-2</v>
      </c>
      <c r="E15">
        <v>5.2631578947368425E-2</v>
      </c>
      <c r="F15">
        <v>5.1282051282051287E-2</v>
      </c>
      <c r="G15">
        <f t="shared" si="1"/>
        <v>5.3685495790758951E-2</v>
      </c>
      <c r="H15">
        <f t="shared" si="2"/>
        <v>3.0692534709764116E-3</v>
      </c>
    </row>
    <row r="16" spans="1:8" x14ac:dyDescent="0.2">
      <c r="A16">
        <v>0.05</v>
      </c>
      <c r="B16">
        <f t="shared" si="4"/>
        <v>4.3695217121533882E-2</v>
      </c>
      <c r="C16" t="s">
        <v>20</v>
      </c>
      <c r="D16">
        <v>3.8461538461538457E-2</v>
      </c>
      <c r="E16">
        <v>5.2631578947368425E-2</v>
      </c>
      <c r="F16">
        <v>5.2631578947368425E-2</v>
      </c>
      <c r="G16">
        <f t="shared" si="1"/>
        <v>4.7908232118758436E-2</v>
      </c>
      <c r="H16">
        <f t="shared" si="2"/>
        <v>8.1810766889218525E-3</v>
      </c>
    </row>
    <row r="17" spans="1:8" x14ac:dyDescent="0.2">
      <c r="A17">
        <v>0.01</v>
      </c>
      <c r="B17">
        <f t="shared" si="4"/>
        <v>8.7390434243067756E-3</v>
      </c>
      <c r="C17" t="s">
        <v>20</v>
      </c>
      <c r="D17">
        <v>4.0540540540540536E-2</v>
      </c>
      <c r="E17">
        <v>3.8461538461538457E-2</v>
      </c>
      <c r="F17">
        <v>4.0540540540540536E-2</v>
      </c>
      <c r="G17">
        <f t="shared" si="1"/>
        <v>3.9847539847539838E-2</v>
      </c>
      <c r="H17">
        <f t="shared" si="2"/>
        <v>1.2003124099576419E-3</v>
      </c>
    </row>
    <row r="18" spans="1:8" x14ac:dyDescent="0.2">
      <c r="A18">
        <v>0</v>
      </c>
      <c r="B18">
        <f t="shared" si="4"/>
        <v>0</v>
      </c>
      <c r="C18" t="s">
        <v>20</v>
      </c>
      <c r="D18">
        <v>1.2987012987012988E-2</v>
      </c>
      <c r="E18">
        <v>1.2820512820512822E-2</v>
      </c>
      <c r="F18">
        <v>1.3157894736842106E-2</v>
      </c>
      <c r="G18">
        <f t="shared" si="1"/>
        <v>1.2988473514789304E-2</v>
      </c>
      <c r="H18">
        <f t="shared" si="2"/>
        <v>1.686957000712944E-4</v>
      </c>
    </row>
    <row r="19" spans="1:8" x14ac:dyDescent="0.2">
      <c r="A19">
        <v>2</v>
      </c>
      <c r="B19">
        <f>(A19/1217.35)*1000</f>
        <v>1.6429128845442973</v>
      </c>
      <c r="C19" t="s">
        <v>19</v>
      </c>
      <c r="D19">
        <v>0.32941176470588235</v>
      </c>
      <c r="E19">
        <v>0.25882352941176473</v>
      </c>
      <c r="F19">
        <v>0.30120481927710846</v>
      </c>
      <c r="G19">
        <f t="shared" si="1"/>
        <v>0.29648003779825188</v>
      </c>
      <c r="H19">
        <f t="shared" si="2"/>
        <v>3.55305137945068E-2</v>
      </c>
    </row>
    <row r="20" spans="1:8" x14ac:dyDescent="0.2">
      <c r="A20">
        <v>1</v>
      </c>
      <c r="B20">
        <f t="shared" ref="B20:B25" si="5">(A20/1217.35)*1000</f>
        <v>0.82145644227214865</v>
      </c>
      <c r="C20" t="s">
        <v>19</v>
      </c>
      <c r="D20">
        <v>0.19999999999999998</v>
      </c>
      <c r="E20">
        <v>0.1764705882352941</v>
      </c>
      <c r="F20">
        <v>0.11627906976744186</v>
      </c>
      <c r="G20">
        <f t="shared" si="1"/>
        <v>0.16424988600091198</v>
      </c>
      <c r="H20">
        <f t="shared" si="2"/>
        <v>4.3177629764465868E-2</v>
      </c>
    </row>
    <row r="21" spans="1:8" x14ac:dyDescent="0.2">
      <c r="A21">
        <v>0.5</v>
      </c>
      <c r="B21">
        <f t="shared" si="5"/>
        <v>0.41072822113607432</v>
      </c>
      <c r="C21" t="s">
        <v>19</v>
      </c>
      <c r="D21">
        <v>0.15662650602409639</v>
      </c>
      <c r="E21">
        <v>0.15116279069767441</v>
      </c>
      <c r="F21">
        <v>0.18390804597701152</v>
      </c>
      <c r="G21">
        <f t="shared" si="1"/>
        <v>0.16389911423292744</v>
      </c>
      <c r="H21">
        <f t="shared" si="2"/>
        <v>1.7542264917809396E-2</v>
      </c>
    </row>
    <row r="22" spans="1:8" x14ac:dyDescent="0.2">
      <c r="A22">
        <v>0.1</v>
      </c>
      <c r="B22">
        <f t="shared" si="5"/>
        <v>8.2145644227214862E-2</v>
      </c>
      <c r="C22" t="s">
        <v>19</v>
      </c>
      <c r="D22">
        <v>2.3529411764705882E-2</v>
      </c>
      <c r="E22">
        <v>4.7619047619047623E-2</v>
      </c>
      <c r="F22">
        <v>1.1627906976744186E-2</v>
      </c>
      <c r="G22">
        <f t="shared" si="1"/>
        <v>2.7592122120165891E-2</v>
      </c>
      <c r="H22">
        <f t="shared" si="2"/>
        <v>1.8336296320625618E-2</v>
      </c>
    </row>
    <row r="23" spans="1:8" x14ac:dyDescent="0.2">
      <c r="A23">
        <v>0.05</v>
      </c>
      <c r="B23">
        <f t="shared" si="5"/>
        <v>4.1072822113607431E-2</v>
      </c>
      <c r="C23" t="s">
        <v>19</v>
      </c>
      <c r="D23">
        <v>2.3529411764705882E-2</v>
      </c>
      <c r="E23">
        <v>2.3809523809523812E-2</v>
      </c>
      <c r="F23">
        <v>9.5238095238095247E-3</v>
      </c>
      <c r="G23">
        <f t="shared" si="1"/>
        <v>1.895424836601307E-2</v>
      </c>
      <c r="H23">
        <f t="shared" si="2"/>
        <v>8.1682004295205186E-3</v>
      </c>
    </row>
    <row r="24" spans="1:8" x14ac:dyDescent="0.2">
      <c r="A24">
        <v>0.01</v>
      </c>
      <c r="B24">
        <f t="shared" si="5"/>
        <v>8.2145644227214869E-3</v>
      </c>
      <c r="C24" t="s">
        <v>19</v>
      </c>
      <c r="D24">
        <v>2.6315789473684213E-2</v>
      </c>
      <c r="E24">
        <v>6.2500000000000003E-3</v>
      </c>
      <c r="F24">
        <v>1.0588235294117647E-2</v>
      </c>
      <c r="G24">
        <f t="shared" si="1"/>
        <v>1.4384674922600621E-2</v>
      </c>
      <c r="H24">
        <f t="shared" si="2"/>
        <v>1.0557873469126769E-2</v>
      </c>
    </row>
    <row r="25" spans="1:8" x14ac:dyDescent="0.2">
      <c r="A25">
        <v>0</v>
      </c>
      <c r="B25">
        <f t="shared" si="5"/>
        <v>0</v>
      </c>
      <c r="C25" t="s">
        <v>19</v>
      </c>
      <c r="D25">
        <v>9.4117647058823539E-3</v>
      </c>
      <c r="E25">
        <v>3.8961038961038961E-3</v>
      </c>
      <c r="F25">
        <v>8.5365853658536574E-3</v>
      </c>
      <c r="G25">
        <f t="shared" si="1"/>
        <v>7.2814846559466351E-3</v>
      </c>
      <c r="H25">
        <f t="shared" si="2"/>
        <v>2.9643020909040857E-3</v>
      </c>
    </row>
    <row r="26" spans="1:8" x14ac:dyDescent="0.2">
      <c r="A26">
        <v>20</v>
      </c>
      <c r="B26">
        <f>(A26/2082.41)*1000</f>
        <v>9.6042566065280131</v>
      </c>
      <c r="C26" t="s">
        <v>18</v>
      </c>
      <c r="D26">
        <v>0.82432432432432434</v>
      </c>
      <c r="E26">
        <v>0.82352941176470595</v>
      </c>
      <c r="F26">
        <v>0.75342465753424648</v>
      </c>
      <c r="G26">
        <f t="shared" si="1"/>
        <v>0.80042613120775885</v>
      </c>
      <c r="H26">
        <f t="shared" si="2"/>
        <v>4.070641063893711E-2</v>
      </c>
    </row>
    <row r="27" spans="1:8" x14ac:dyDescent="0.2">
      <c r="A27">
        <v>15</v>
      </c>
      <c r="B27">
        <f t="shared" ref="B27:B36" si="6">(A27/2082.41)*1000</f>
        <v>7.2031924548960102</v>
      </c>
      <c r="C27" t="s">
        <v>18</v>
      </c>
      <c r="D27">
        <v>0.75000000000000011</v>
      </c>
      <c r="E27">
        <v>0.7857142857142857</v>
      </c>
      <c r="F27">
        <v>0.7142857142857143</v>
      </c>
      <c r="G27">
        <f t="shared" si="1"/>
        <v>0.75</v>
      </c>
      <c r="H27">
        <f t="shared" si="2"/>
        <v>3.5714285714285698E-2</v>
      </c>
    </row>
    <row r="28" spans="1:8" x14ac:dyDescent="0.2">
      <c r="A28">
        <v>10</v>
      </c>
      <c r="B28">
        <f t="shared" si="6"/>
        <v>4.8021283032640065</v>
      </c>
      <c r="C28" t="s">
        <v>18</v>
      </c>
      <c r="D28">
        <v>0.73611111111111116</v>
      </c>
      <c r="E28">
        <v>0.71641791044776115</v>
      </c>
      <c r="F28">
        <v>0.6619718309859155</v>
      </c>
      <c r="G28">
        <f t="shared" si="1"/>
        <v>0.70483361751492923</v>
      </c>
      <c r="H28">
        <f t="shared" si="2"/>
        <v>3.8403191227237898E-2</v>
      </c>
    </row>
    <row r="29" spans="1:8" x14ac:dyDescent="0.2">
      <c r="A29">
        <v>5</v>
      </c>
      <c r="B29">
        <f t="shared" si="6"/>
        <v>2.4010641516320033</v>
      </c>
      <c r="C29" t="s">
        <v>18</v>
      </c>
      <c r="D29">
        <v>0.54430379746835433</v>
      </c>
      <c r="E29">
        <v>0.56962025316455689</v>
      </c>
      <c r="F29">
        <v>0.59459459459459463</v>
      </c>
      <c r="G29">
        <f t="shared" si="1"/>
        <v>0.56950621507583532</v>
      </c>
      <c r="H29">
        <f t="shared" si="2"/>
        <v>2.5145592504699988E-2</v>
      </c>
    </row>
    <row r="30" spans="1:8" x14ac:dyDescent="0.2">
      <c r="A30">
        <v>2</v>
      </c>
      <c r="B30">
        <f t="shared" si="6"/>
        <v>0.96042566065280133</v>
      </c>
      <c r="C30" t="s">
        <v>18</v>
      </c>
      <c r="D30">
        <v>0.45205479452054792</v>
      </c>
      <c r="E30">
        <v>0.52702702702702697</v>
      </c>
      <c r="F30">
        <v>0.50769230769230766</v>
      </c>
      <c r="G30">
        <f t="shared" si="1"/>
        <v>0.4955913764132942</v>
      </c>
      <c r="H30">
        <f t="shared" si="2"/>
        <v>3.8923428871515724E-2</v>
      </c>
    </row>
    <row r="31" spans="1:8" x14ac:dyDescent="0.2">
      <c r="A31">
        <v>1</v>
      </c>
      <c r="B31">
        <f t="shared" si="6"/>
        <v>0.48021283032640066</v>
      </c>
      <c r="C31" t="s">
        <v>18</v>
      </c>
      <c r="D31">
        <v>0.37974683544303794</v>
      </c>
      <c r="E31">
        <v>0.47499999999999998</v>
      </c>
      <c r="F31">
        <v>0.48648648648648646</v>
      </c>
      <c r="G31">
        <f t="shared" si="1"/>
        <v>0.44707777397650811</v>
      </c>
      <c r="H31">
        <f t="shared" si="2"/>
        <v>5.8592459461944309E-2</v>
      </c>
    </row>
    <row r="32" spans="1:8" x14ac:dyDescent="0.2">
      <c r="A32">
        <v>0.5</v>
      </c>
      <c r="B32">
        <f t="shared" si="6"/>
        <v>0.24010641516320033</v>
      </c>
      <c r="C32" t="s">
        <v>18</v>
      </c>
      <c r="D32">
        <v>0.3888888888888889</v>
      </c>
      <c r="E32">
        <v>0.41176470588235298</v>
      </c>
      <c r="F32">
        <v>0.34722222222222227</v>
      </c>
      <c r="G32">
        <f t="shared" si="1"/>
        <v>0.38262527233115473</v>
      </c>
      <c r="H32">
        <f t="shared" si="2"/>
        <v>3.2723962451715737E-2</v>
      </c>
    </row>
    <row r="33" spans="1:8" x14ac:dyDescent="0.2">
      <c r="A33">
        <v>0.1</v>
      </c>
      <c r="B33">
        <f t="shared" si="6"/>
        <v>4.8021283032640069E-2</v>
      </c>
      <c r="C33" t="s">
        <v>18</v>
      </c>
      <c r="D33">
        <v>6.0606060606060608E-2</v>
      </c>
      <c r="E33">
        <v>9.2307692307692299E-2</v>
      </c>
      <c r="F33">
        <v>0.125</v>
      </c>
      <c r="G33">
        <f t="shared" si="1"/>
        <v>9.2637917637917636E-2</v>
      </c>
      <c r="H33">
        <f t="shared" si="2"/>
        <v>3.2198239769343398E-2</v>
      </c>
    </row>
    <row r="34" spans="1:8" x14ac:dyDescent="0.2">
      <c r="A34">
        <v>0.05</v>
      </c>
      <c r="B34">
        <f t="shared" si="6"/>
        <v>2.4010641516320035E-2</v>
      </c>
      <c r="C34" t="s">
        <v>18</v>
      </c>
      <c r="D34">
        <v>4.0540540540540536E-2</v>
      </c>
      <c r="E34">
        <v>6.6666666666666666E-2</v>
      </c>
      <c r="F34">
        <v>3.2786885245901641E-2</v>
      </c>
      <c r="G34">
        <f t="shared" si="1"/>
        <v>4.6664697484369612E-2</v>
      </c>
      <c r="H34">
        <f t="shared" si="2"/>
        <v>1.775074282908156E-2</v>
      </c>
    </row>
    <row r="35" spans="1:8" x14ac:dyDescent="0.2">
      <c r="A35">
        <v>0.01</v>
      </c>
      <c r="B35">
        <f t="shared" si="6"/>
        <v>4.8021283032640069E-3</v>
      </c>
      <c r="C35" t="s">
        <v>18</v>
      </c>
      <c r="D35">
        <v>3.2258064516129038E-2</v>
      </c>
      <c r="E35">
        <v>3.3707865168539325E-2</v>
      </c>
      <c r="F35">
        <v>3.3333333333333333E-2</v>
      </c>
      <c r="G35">
        <f t="shared" si="1"/>
        <v>3.3099754339333896E-2</v>
      </c>
      <c r="H35">
        <f t="shared" si="2"/>
        <v>7.5259540442435869E-4</v>
      </c>
    </row>
    <row r="36" spans="1:8" x14ac:dyDescent="0.2">
      <c r="A36">
        <v>0</v>
      </c>
      <c r="B36">
        <f t="shared" si="6"/>
        <v>0</v>
      </c>
      <c r="C36" t="s">
        <v>18</v>
      </c>
      <c r="D36">
        <v>2.8571428571428571E-3</v>
      </c>
      <c r="E36">
        <v>1.4285714285714287E-2</v>
      </c>
      <c r="F36">
        <v>1.5254237288135594E-2</v>
      </c>
      <c r="G36">
        <f t="shared" si="1"/>
        <v>1.0799031476997579E-2</v>
      </c>
      <c r="H36">
        <f t="shared" si="2"/>
        <v>6.8949043023952307E-3</v>
      </c>
    </row>
    <row r="37" spans="1:8" x14ac:dyDescent="0.2">
      <c r="A37">
        <v>1</v>
      </c>
      <c r="B37">
        <f>(A37/2338.51)*1000</f>
        <v>0.42762271702921945</v>
      </c>
      <c r="C37" t="s">
        <v>16</v>
      </c>
      <c r="D37">
        <v>5.8823529411764712E-2</v>
      </c>
      <c r="E37">
        <v>7.6923076923076913E-2</v>
      </c>
      <c r="F37">
        <v>5.7142857142857141E-2</v>
      </c>
      <c r="G37">
        <f t="shared" si="1"/>
        <v>6.4296487825899584E-2</v>
      </c>
      <c r="H37">
        <f t="shared" si="2"/>
        <v>1.0967188746009023E-2</v>
      </c>
    </row>
    <row r="38" spans="1:8" x14ac:dyDescent="0.2">
      <c r="A38">
        <v>0.5</v>
      </c>
      <c r="B38">
        <f t="shared" ref="B38:B42" si="7">(A38/2338.51)*1000</f>
        <v>0.21381135851460972</v>
      </c>
      <c r="C38" t="s">
        <v>16</v>
      </c>
      <c r="D38">
        <v>2.5641025641025644E-2</v>
      </c>
      <c r="E38">
        <v>4.938271604938272E-2</v>
      </c>
      <c r="F38">
        <v>6.3291139240506319E-2</v>
      </c>
      <c r="G38">
        <f t="shared" si="1"/>
        <v>4.6104960310304893E-2</v>
      </c>
      <c r="H38">
        <f t="shared" si="2"/>
        <v>1.9037870824418449E-2</v>
      </c>
    </row>
    <row r="39" spans="1:8" x14ac:dyDescent="0.2">
      <c r="A39">
        <v>0.1</v>
      </c>
      <c r="B39">
        <f t="shared" si="7"/>
        <v>4.276227170292194E-2</v>
      </c>
      <c r="C39" t="s">
        <v>16</v>
      </c>
      <c r="D39">
        <v>4.7058823529411764E-2</v>
      </c>
      <c r="E39">
        <v>4.938271604938272E-2</v>
      </c>
      <c r="F39">
        <v>3.4482758620689655E-2</v>
      </c>
      <c r="G39">
        <f t="shared" si="1"/>
        <v>4.364143273316138E-2</v>
      </c>
      <c r="H39">
        <f t="shared" si="2"/>
        <v>8.0163023106005031E-3</v>
      </c>
    </row>
    <row r="40" spans="1:8" x14ac:dyDescent="0.2">
      <c r="A40">
        <v>0.05</v>
      </c>
      <c r="B40">
        <f t="shared" si="7"/>
        <v>2.138113585146097E-2</v>
      </c>
      <c r="C40" t="s">
        <v>16</v>
      </c>
      <c r="D40">
        <v>1.2195121951219513E-2</v>
      </c>
      <c r="E40">
        <v>1.2048192771084338E-2</v>
      </c>
      <c r="F40">
        <v>1.234567901234568E-2</v>
      </c>
      <c r="G40">
        <f t="shared" si="1"/>
        <v>1.2196331244883176E-2</v>
      </c>
      <c r="H40">
        <f t="shared" si="2"/>
        <v>1.4874680745590504E-4</v>
      </c>
    </row>
    <row r="41" spans="1:8" x14ac:dyDescent="0.2">
      <c r="A41">
        <v>0.01</v>
      </c>
      <c r="B41">
        <f t="shared" si="7"/>
        <v>4.276227170292194E-3</v>
      </c>
      <c r="C41" t="s">
        <v>16</v>
      </c>
      <c r="D41">
        <v>1.3888888888888889E-3</v>
      </c>
      <c r="E41">
        <v>6.5573770491803279E-3</v>
      </c>
      <c r="F41">
        <v>3.3333333333333333E-2</v>
      </c>
      <c r="G41">
        <f t="shared" si="1"/>
        <v>1.3759866423800851E-2</v>
      </c>
      <c r="H41">
        <f t="shared" si="2"/>
        <v>1.7146975611159257E-2</v>
      </c>
    </row>
    <row r="42" spans="1:8" x14ac:dyDescent="0.2">
      <c r="A42">
        <v>0</v>
      </c>
      <c r="B42">
        <f t="shared" si="7"/>
        <v>0</v>
      </c>
      <c r="C42" t="s">
        <v>16</v>
      </c>
      <c r="D42">
        <v>8.1081081081081086E-3</v>
      </c>
      <c r="E42">
        <v>8.1081081081081086E-3</v>
      </c>
      <c r="F42">
        <v>1.0666666666666668E-2</v>
      </c>
      <c r="G42">
        <f t="shared" si="1"/>
        <v>8.9609609609609623E-3</v>
      </c>
      <c r="H42">
        <f t="shared" si="2"/>
        <v>1.4771844725212052E-3</v>
      </c>
    </row>
    <row r="43" spans="1:8" x14ac:dyDescent="0.2">
      <c r="A43">
        <v>1</v>
      </c>
      <c r="B43">
        <f>(A43/4659)*1000</f>
        <v>0.21463833440652499</v>
      </c>
      <c r="C43" t="s">
        <v>17</v>
      </c>
      <c r="D43">
        <v>1.7241379310344831E-2</v>
      </c>
      <c r="E43">
        <v>5.1724137931034482E-2</v>
      </c>
      <c r="F43">
        <v>1.7543859649122806E-2</v>
      </c>
      <c r="G43">
        <f t="shared" si="1"/>
        <v>2.8836458963500705E-2</v>
      </c>
      <c r="H43">
        <f t="shared" si="2"/>
        <v>1.9821888405989554E-2</v>
      </c>
    </row>
    <row r="44" spans="1:8" x14ac:dyDescent="0.2">
      <c r="A44">
        <v>0.5</v>
      </c>
      <c r="B44">
        <f t="shared" ref="B44:B48" si="8">(A44/4659)*1000</f>
        <v>0.1073191672032625</v>
      </c>
      <c r="C44" t="s">
        <v>17</v>
      </c>
      <c r="D44">
        <v>2.5641025641025644E-2</v>
      </c>
      <c r="E44">
        <v>1.6949152542372881E-2</v>
      </c>
      <c r="F44">
        <v>3.4482758620689662E-2</v>
      </c>
      <c r="G44">
        <f t="shared" si="1"/>
        <v>2.5690978934696063E-2</v>
      </c>
      <c r="H44">
        <f t="shared" si="2"/>
        <v>8.7669097763156036E-3</v>
      </c>
    </row>
    <row r="45" spans="1:8" x14ac:dyDescent="0.2">
      <c r="A45">
        <v>0.1</v>
      </c>
      <c r="B45">
        <f t="shared" si="8"/>
        <v>2.1463833440652502E-2</v>
      </c>
      <c r="C45" t="s">
        <v>17</v>
      </c>
      <c r="D45">
        <v>1.038961038961039E-2</v>
      </c>
      <c r="E45">
        <v>9.8765432098765447E-3</v>
      </c>
      <c r="F45">
        <v>6.2500000000000003E-3</v>
      </c>
      <c r="G45">
        <f t="shared" si="1"/>
        <v>8.8387178664956437E-3</v>
      </c>
      <c r="H45">
        <f t="shared" si="2"/>
        <v>2.2565249005861493E-3</v>
      </c>
    </row>
    <row r="46" spans="1:8" x14ac:dyDescent="0.2">
      <c r="A46">
        <v>0.05</v>
      </c>
      <c r="B46">
        <f t="shared" si="8"/>
        <v>1.0731916720326251E-2</v>
      </c>
      <c r="C46" t="s">
        <v>17</v>
      </c>
      <c r="D46">
        <v>9.8591549295774638E-3</v>
      </c>
      <c r="E46">
        <v>8.6956521739130436E-3</v>
      </c>
      <c r="F46">
        <v>5.0632911392405064E-3</v>
      </c>
      <c r="G46">
        <f t="shared" si="1"/>
        <v>7.872699414243671E-3</v>
      </c>
      <c r="H46">
        <f t="shared" si="2"/>
        <v>2.5016026477743961E-3</v>
      </c>
    </row>
    <row r="47" spans="1:8" x14ac:dyDescent="0.2">
      <c r="A47">
        <v>0.01</v>
      </c>
      <c r="B47">
        <f t="shared" si="8"/>
        <v>2.1463833440652498E-3</v>
      </c>
      <c r="C47" t="s">
        <v>17</v>
      </c>
      <c r="D47">
        <v>3.5714285714285718E-3</v>
      </c>
      <c r="E47">
        <v>1.1904761904761906E-2</v>
      </c>
      <c r="F47">
        <v>1.0714285714285716E-2</v>
      </c>
      <c r="G47">
        <f t="shared" si="1"/>
        <v>8.7301587301587321E-3</v>
      </c>
      <c r="H47">
        <f t="shared" si="2"/>
        <v>4.5070701157145015E-3</v>
      </c>
    </row>
    <row r="48" spans="1:8" x14ac:dyDescent="0.2">
      <c r="A48">
        <v>0</v>
      </c>
      <c r="B48">
        <f t="shared" si="8"/>
        <v>0</v>
      </c>
      <c r="C48" t="s">
        <v>17</v>
      </c>
      <c r="D48">
        <v>8.1081081081081086E-3</v>
      </c>
      <c r="E48">
        <v>8.1081081081081086E-3</v>
      </c>
      <c r="F48">
        <v>1.0666666666666668E-2</v>
      </c>
      <c r="G48">
        <f t="shared" si="1"/>
        <v>8.9609609609609623E-3</v>
      </c>
      <c r="H48">
        <f t="shared" si="2"/>
        <v>1.4771844725212052E-3</v>
      </c>
    </row>
    <row r="49" spans="1:8" x14ac:dyDescent="0.2">
      <c r="A49">
        <v>20</v>
      </c>
      <c r="B49">
        <f>(A49/378.33)*1000</f>
        <v>52.8639018845981</v>
      </c>
      <c r="C49" t="s">
        <v>23</v>
      </c>
      <c r="D49">
        <v>82.89473684210526</v>
      </c>
      <c r="E49">
        <v>88.311688311688314</v>
      </c>
      <c r="F49">
        <v>85.526315789473685</v>
      </c>
      <c r="G49">
        <f t="shared" si="1"/>
        <v>85.577580314422434</v>
      </c>
      <c r="H49">
        <f t="shared" si="2"/>
        <v>2.7088395752781609</v>
      </c>
    </row>
    <row r="50" spans="1:8" x14ac:dyDescent="0.2">
      <c r="A50">
        <v>15</v>
      </c>
      <c r="B50">
        <f t="shared" ref="B50:B59" si="9">(A50/378.33)*1000</f>
        <v>39.64792641344858</v>
      </c>
      <c r="C50" t="s">
        <v>23</v>
      </c>
      <c r="D50">
        <v>67.857142857142861</v>
      </c>
      <c r="E50">
        <v>56.164383561643838</v>
      </c>
      <c r="F50">
        <v>58.441558441558442</v>
      </c>
      <c r="G50">
        <f t="shared" si="1"/>
        <v>60.821028286781711</v>
      </c>
      <c r="H50">
        <f t="shared" si="2"/>
        <v>6.1989162394619308</v>
      </c>
    </row>
    <row r="51" spans="1:8" x14ac:dyDescent="0.2">
      <c r="A51">
        <v>10</v>
      </c>
      <c r="B51">
        <f t="shared" si="9"/>
        <v>26.43195094229905</v>
      </c>
      <c r="C51" t="s">
        <v>23</v>
      </c>
      <c r="D51">
        <v>27.27272727272727</v>
      </c>
      <c r="E51">
        <v>25.316455696202528</v>
      </c>
      <c r="F51">
        <v>23.456790123456791</v>
      </c>
      <c r="G51">
        <f t="shared" si="1"/>
        <v>25.348657697462198</v>
      </c>
      <c r="H51">
        <f t="shared" si="2"/>
        <v>1.9081723738854077</v>
      </c>
    </row>
    <row r="52" spans="1:8" x14ac:dyDescent="0.2">
      <c r="A52">
        <v>5</v>
      </c>
      <c r="B52">
        <f t="shared" si="9"/>
        <v>13.215975471149525</v>
      </c>
      <c r="C52" t="s">
        <v>23</v>
      </c>
      <c r="D52">
        <v>12.658227848101264</v>
      </c>
      <c r="E52">
        <v>11.249999999999998</v>
      </c>
      <c r="F52">
        <v>11.249999999999998</v>
      </c>
      <c r="G52">
        <f t="shared" si="1"/>
        <v>11.71940928270042</v>
      </c>
      <c r="H52">
        <f t="shared" si="2"/>
        <v>0.81304072718159326</v>
      </c>
    </row>
    <row r="53" spans="1:8" x14ac:dyDescent="0.2">
      <c r="A53">
        <v>2</v>
      </c>
      <c r="B53">
        <f t="shared" si="9"/>
        <v>5.2863901884598103</v>
      </c>
      <c r="C53" t="s">
        <v>23</v>
      </c>
      <c r="D53">
        <v>6.1728395061728403</v>
      </c>
      <c r="E53">
        <v>6.4102564102564115</v>
      </c>
      <c r="F53">
        <v>6.0975609756097562</v>
      </c>
      <c r="G53">
        <f t="shared" si="1"/>
        <v>6.2268856306796687</v>
      </c>
      <c r="H53">
        <f t="shared" si="2"/>
        <v>0.16320338964883943</v>
      </c>
    </row>
    <row r="54" spans="1:8" x14ac:dyDescent="0.2">
      <c r="A54">
        <v>1</v>
      </c>
      <c r="B54">
        <f t="shared" si="9"/>
        <v>2.6431950942299052</v>
      </c>
      <c r="C54" t="s">
        <v>23</v>
      </c>
      <c r="D54">
        <v>3.6585365853658529</v>
      </c>
      <c r="E54">
        <v>4.7619047619047628</v>
      </c>
      <c r="F54">
        <v>3.8461538461538458</v>
      </c>
      <c r="G54">
        <f t="shared" si="1"/>
        <v>4.0888650644748203</v>
      </c>
      <c r="H54">
        <f t="shared" si="2"/>
        <v>0.59037012532295452</v>
      </c>
    </row>
    <row r="55" spans="1:8" x14ac:dyDescent="0.2">
      <c r="A55">
        <v>0.5</v>
      </c>
      <c r="B55">
        <f t="shared" si="9"/>
        <v>1.3215975471149526</v>
      </c>
      <c r="C55" t="s">
        <v>23</v>
      </c>
      <c r="D55">
        <v>1.2658227848101267</v>
      </c>
      <c r="E55">
        <v>4.9382716049382722</v>
      </c>
      <c r="F55">
        <v>1.0714285714285716</v>
      </c>
      <c r="G55">
        <f t="shared" si="1"/>
        <v>2.4251743203923231</v>
      </c>
      <c r="H55">
        <f t="shared" si="2"/>
        <v>2.178575394321534</v>
      </c>
    </row>
    <row r="56" spans="1:8" x14ac:dyDescent="0.2">
      <c r="A56">
        <v>0.1</v>
      </c>
      <c r="B56">
        <f t="shared" si="9"/>
        <v>0.26431950942299054</v>
      </c>
      <c r="C56" t="s">
        <v>23</v>
      </c>
      <c r="D56">
        <v>1.2658227848101267</v>
      </c>
      <c r="E56">
        <v>0.77922077922077926</v>
      </c>
      <c r="F56">
        <v>1.139240506329114</v>
      </c>
      <c r="G56">
        <f t="shared" si="1"/>
        <v>1.06142802345334</v>
      </c>
      <c r="H56">
        <f t="shared" si="2"/>
        <v>0.25246081840428869</v>
      </c>
    </row>
    <row r="57" spans="1:8" x14ac:dyDescent="0.2">
      <c r="A57">
        <v>0.05</v>
      </c>
      <c r="B57">
        <f t="shared" si="9"/>
        <v>0.13215975471149527</v>
      </c>
      <c r="C57" t="s">
        <v>23</v>
      </c>
      <c r="D57">
        <v>1.25</v>
      </c>
      <c r="E57">
        <v>0.89743589743589736</v>
      </c>
      <c r="F57">
        <v>1.1111111111111114</v>
      </c>
      <c r="G57">
        <f t="shared" si="1"/>
        <v>1.0861823361823362</v>
      </c>
      <c r="H57">
        <f t="shared" si="2"/>
        <v>0.1775991116779449</v>
      </c>
    </row>
    <row r="58" spans="1:8" x14ac:dyDescent="0.2">
      <c r="A58">
        <v>0.01</v>
      </c>
      <c r="B58">
        <f t="shared" si="9"/>
        <v>2.643195094229905E-2</v>
      </c>
      <c r="C58" t="s">
        <v>23</v>
      </c>
      <c r="D58">
        <v>0.75949367088607589</v>
      </c>
      <c r="E58">
        <v>0.63291139240506333</v>
      </c>
      <c r="F58">
        <v>1.0588235294117647</v>
      </c>
      <c r="G58">
        <f t="shared" si="1"/>
        <v>0.81707619756763472</v>
      </c>
      <c r="H58">
        <f t="shared" si="2"/>
        <v>0.21871693497915973</v>
      </c>
    </row>
    <row r="59" spans="1:8" x14ac:dyDescent="0.2">
      <c r="A59">
        <v>0</v>
      </c>
      <c r="B59">
        <f t="shared" si="9"/>
        <v>0</v>
      </c>
      <c r="C59" t="s">
        <v>23</v>
      </c>
      <c r="D59">
        <v>1.1904761904761907</v>
      </c>
      <c r="E59">
        <v>0.86419753086419748</v>
      </c>
      <c r="F59">
        <v>1.2195121951219512</v>
      </c>
      <c r="G59">
        <f t="shared" si="1"/>
        <v>1.0913953054874463</v>
      </c>
      <c r="H59">
        <f t="shared" si="2"/>
        <v>0.19729392790140612</v>
      </c>
    </row>
    <row r="60" spans="1:8" x14ac:dyDescent="0.2">
      <c r="A60">
        <v>20</v>
      </c>
      <c r="B60">
        <f>(A60/342.3)*1000</f>
        <v>58.428279287174995</v>
      </c>
      <c r="C60" t="s">
        <v>24</v>
      </c>
      <c r="D60">
        <v>34.210526315789473</v>
      </c>
      <c r="E60">
        <v>26.315789473684209</v>
      </c>
      <c r="F60">
        <v>31.578947368421051</v>
      </c>
      <c r="G60">
        <f t="shared" si="1"/>
        <v>30.701754385964914</v>
      </c>
      <c r="H60">
        <f t="shared" si="2"/>
        <v>4.0198032411893081</v>
      </c>
    </row>
    <row r="61" spans="1:8" x14ac:dyDescent="0.2">
      <c r="A61">
        <v>15</v>
      </c>
      <c r="B61">
        <f t="shared" ref="B61:B70" si="10">(A61/342.3)*1000</f>
        <v>43.821209465381237</v>
      </c>
      <c r="C61" t="s">
        <v>24</v>
      </c>
      <c r="D61">
        <v>15.584415584415581</v>
      </c>
      <c r="E61">
        <v>15.277777777777779</v>
      </c>
      <c r="F61">
        <v>14.285714285714285</v>
      </c>
      <c r="G61">
        <f t="shared" si="1"/>
        <v>15.049302549302547</v>
      </c>
      <c r="H61">
        <f t="shared" si="2"/>
        <v>0.67882763889828091</v>
      </c>
    </row>
    <row r="62" spans="1:8" x14ac:dyDescent="0.2">
      <c r="A62">
        <v>10</v>
      </c>
      <c r="B62">
        <f t="shared" si="10"/>
        <v>29.214139643587497</v>
      </c>
      <c r="C62" t="s">
        <v>24</v>
      </c>
      <c r="D62">
        <v>13.513513513513514</v>
      </c>
      <c r="E62">
        <v>12.162162162162161</v>
      </c>
      <c r="F62">
        <v>14.285714285714285</v>
      </c>
      <c r="G62">
        <f t="shared" si="1"/>
        <v>13.32046332046332</v>
      </c>
      <c r="H62">
        <f t="shared" si="2"/>
        <v>1.0748579851023208</v>
      </c>
    </row>
    <row r="63" spans="1:8" x14ac:dyDescent="0.2">
      <c r="A63">
        <v>5</v>
      </c>
      <c r="B63">
        <f t="shared" si="10"/>
        <v>14.607069821793749</v>
      </c>
      <c r="C63" t="s">
        <v>24</v>
      </c>
      <c r="D63">
        <v>14.084507042253522</v>
      </c>
      <c r="E63">
        <v>7.7922077922077904</v>
      </c>
      <c r="F63">
        <v>7.6923076923076916</v>
      </c>
      <c r="G63">
        <f t="shared" si="1"/>
        <v>9.8563408422563352</v>
      </c>
      <c r="H63">
        <f t="shared" si="2"/>
        <v>3.6620400146078387</v>
      </c>
    </row>
    <row r="64" spans="1:8" x14ac:dyDescent="0.2">
      <c r="A64">
        <v>2</v>
      </c>
      <c r="B64">
        <f t="shared" si="10"/>
        <v>5.8428279287174991</v>
      </c>
      <c r="C64" t="s">
        <v>24</v>
      </c>
      <c r="D64">
        <v>8</v>
      </c>
      <c r="E64">
        <v>8.108108108108107</v>
      </c>
      <c r="F64">
        <v>9.3333333333333339</v>
      </c>
      <c r="G64">
        <f t="shared" si="1"/>
        <v>8.4804804804804803</v>
      </c>
      <c r="H64">
        <f t="shared" si="2"/>
        <v>0.7405675743807022</v>
      </c>
    </row>
    <row r="65" spans="1:8" x14ac:dyDescent="0.2">
      <c r="A65">
        <v>1</v>
      </c>
      <c r="B65">
        <f t="shared" si="10"/>
        <v>2.9214139643587496</v>
      </c>
      <c r="C65" t="s">
        <v>24</v>
      </c>
      <c r="D65">
        <v>4.2253521126760551</v>
      </c>
      <c r="E65">
        <v>5.4054054054054053</v>
      </c>
      <c r="F65">
        <v>5</v>
      </c>
      <c r="G65">
        <f t="shared" si="1"/>
        <v>4.8769191726938201</v>
      </c>
      <c r="H65">
        <f t="shared" si="2"/>
        <v>0.59957744367022814</v>
      </c>
    </row>
    <row r="66" spans="1:8" x14ac:dyDescent="0.2">
      <c r="A66">
        <v>0.5</v>
      </c>
      <c r="B66">
        <f t="shared" si="10"/>
        <v>1.4607069821793748</v>
      </c>
      <c r="C66" t="s">
        <v>24</v>
      </c>
      <c r="D66">
        <v>2.666666666666667</v>
      </c>
      <c r="E66">
        <v>2.7397260273972606</v>
      </c>
      <c r="F66">
        <v>5.5555555555555562</v>
      </c>
      <c r="G66">
        <f t="shared" si="1"/>
        <v>3.6539827498731614</v>
      </c>
      <c r="H66">
        <f t="shared" si="2"/>
        <v>1.6472154592009824</v>
      </c>
    </row>
    <row r="67" spans="1:8" x14ac:dyDescent="0.2">
      <c r="A67">
        <v>0.1</v>
      </c>
      <c r="B67">
        <f t="shared" si="10"/>
        <v>0.29214139643587494</v>
      </c>
      <c r="C67" t="s">
        <v>24</v>
      </c>
      <c r="D67">
        <v>0.82191780821917815</v>
      </c>
      <c r="E67">
        <v>5.4794520547945211</v>
      </c>
      <c r="F67">
        <v>2.8169014084507045</v>
      </c>
      <c r="G67">
        <f t="shared" ref="G67:G70" si="11">AVERAGE(D67:F67)</f>
        <v>3.0394237571548008</v>
      </c>
      <c r="H67">
        <f t="shared" ref="H67:H70" si="12">STDEV(D67:F67)</f>
        <v>2.3367270831785496</v>
      </c>
    </row>
    <row r="68" spans="1:8" x14ac:dyDescent="0.2">
      <c r="A68">
        <v>0.05</v>
      </c>
      <c r="B68">
        <f t="shared" si="10"/>
        <v>0.14607069821793747</v>
      </c>
      <c r="C68" t="s">
        <v>24</v>
      </c>
      <c r="D68">
        <v>2.666666666666667</v>
      </c>
      <c r="E68">
        <v>1.3698630136986303</v>
      </c>
      <c r="F68">
        <v>1.4084507042253522</v>
      </c>
      <c r="G68">
        <f t="shared" si="11"/>
        <v>1.8149934615302163</v>
      </c>
      <c r="H68">
        <f t="shared" si="12"/>
        <v>0.73782293860084935</v>
      </c>
    </row>
    <row r="69" spans="1:8" x14ac:dyDescent="0.2">
      <c r="A69">
        <v>0.01</v>
      </c>
      <c r="B69">
        <f t="shared" si="10"/>
        <v>2.9214139643587496E-2</v>
      </c>
      <c r="C69" t="s">
        <v>24</v>
      </c>
      <c r="D69">
        <v>0.67567567567567566</v>
      </c>
      <c r="E69">
        <v>1.3513513513513513</v>
      </c>
      <c r="F69">
        <v>2.666666666666667</v>
      </c>
      <c r="G69">
        <f t="shared" si="11"/>
        <v>1.5645645645645647</v>
      </c>
      <c r="H69">
        <f t="shared" si="12"/>
        <v>1.0124752773615506</v>
      </c>
    </row>
    <row r="70" spans="1:8" x14ac:dyDescent="0.2">
      <c r="A70">
        <v>0</v>
      </c>
      <c r="B70">
        <f t="shared" si="10"/>
        <v>0</v>
      </c>
      <c r="C70" t="s">
        <v>24</v>
      </c>
      <c r="D70">
        <v>1.4285714285714286</v>
      </c>
      <c r="E70">
        <v>1.3513513513513513</v>
      </c>
      <c r="F70">
        <v>1.3513513513513513</v>
      </c>
      <c r="G70">
        <f t="shared" si="11"/>
        <v>1.3770913770913769</v>
      </c>
      <c r="H70">
        <f t="shared" si="12"/>
        <v>4.4583032369855308E-2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6356-E797-4C45-A24D-F618C0763651}">
  <dimension ref="A1:M12"/>
  <sheetViews>
    <sheetView workbookViewId="0">
      <selection activeCell="G24" sqref="G24"/>
    </sheetView>
  </sheetViews>
  <sheetFormatPr baseColWidth="10" defaultRowHeight="16" x14ac:dyDescent="0.2"/>
  <sheetData>
    <row r="1" spans="1:13" x14ac:dyDescent="0.2">
      <c r="A1" t="s">
        <v>25</v>
      </c>
      <c r="B1" t="s">
        <v>22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  <c r="M1" t="s">
        <v>9</v>
      </c>
    </row>
    <row r="2" spans="1:13" x14ac:dyDescent="0.2">
      <c r="A2">
        <v>20</v>
      </c>
      <c r="B2">
        <f t="shared" ref="B2:B12" si="0">(A2/378.33)*1000</f>
        <v>52.8639018845981</v>
      </c>
      <c r="C2">
        <v>-6.3E-3</v>
      </c>
      <c r="D2">
        <v>-7.6E-3</v>
      </c>
      <c r="E2">
        <v>-6.7999999999999996E-3</v>
      </c>
      <c r="F2">
        <v>-7.7000000000000002E-3</v>
      </c>
      <c r="G2">
        <v>-6.4999999999999997E-3</v>
      </c>
      <c r="H2">
        <v>-7.6E-3</v>
      </c>
      <c r="I2">
        <f t="shared" ref="I2:I12" si="1">C2/D2*100</f>
        <v>82.89473684210526</v>
      </c>
      <c r="J2">
        <f t="shared" ref="J2:J12" si="2">E2/F2*100</f>
        <v>88.311688311688314</v>
      </c>
      <c r="K2">
        <f t="shared" ref="K2:K12" si="3">G2/H2*100</f>
        <v>85.526315789473685</v>
      </c>
      <c r="L2">
        <f t="shared" ref="L2:L12" si="4">AVERAGE(I2:K2)</f>
        <v>85.577580314422434</v>
      </c>
      <c r="M2">
        <f t="shared" ref="M2:M12" si="5">STDEV(I2:K2)</f>
        <v>2.7088395752781609</v>
      </c>
    </row>
    <row r="3" spans="1:13" x14ac:dyDescent="0.2">
      <c r="A3">
        <v>15</v>
      </c>
      <c r="B3">
        <f t="shared" si="0"/>
        <v>39.64792641344858</v>
      </c>
      <c r="C3">
        <v>-5.7000000000000002E-3</v>
      </c>
      <c r="D3">
        <v>-8.3999999999999995E-3</v>
      </c>
      <c r="E3">
        <v>-4.1000000000000003E-3</v>
      </c>
      <c r="F3">
        <v>-7.3000000000000001E-3</v>
      </c>
      <c r="G3">
        <v>-4.4999999999999997E-3</v>
      </c>
      <c r="H3">
        <v>-7.7000000000000002E-3</v>
      </c>
      <c r="I3">
        <f t="shared" si="1"/>
        <v>67.857142857142861</v>
      </c>
      <c r="J3">
        <f t="shared" si="2"/>
        <v>56.164383561643838</v>
      </c>
      <c r="K3">
        <f t="shared" si="3"/>
        <v>58.441558441558442</v>
      </c>
      <c r="L3">
        <f t="shared" si="4"/>
        <v>60.821028286781711</v>
      </c>
      <c r="M3">
        <f t="shared" si="5"/>
        <v>6.1989162394619308</v>
      </c>
    </row>
    <row r="4" spans="1:13" x14ac:dyDescent="0.2">
      <c r="A4">
        <v>10</v>
      </c>
      <c r="B4">
        <f t="shared" si="0"/>
        <v>26.43195094229905</v>
      </c>
      <c r="C4">
        <v>-2.0999999999999999E-3</v>
      </c>
      <c r="D4">
        <v>-7.7000000000000002E-3</v>
      </c>
      <c r="E4">
        <v>-2E-3</v>
      </c>
      <c r="F4">
        <v>-7.9000000000000008E-3</v>
      </c>
      <c r="G4">
        <v>-1.9E-3</v>
      </c>
      <c r="H4">
        <v>-8.0999999999999996E-3</v>
      </c>
      <c r="I4">
        <f t="shared" si="1"/>
        <v>27.27272727272727</v>
      </c>
      <c r="J4">
        <f t="shared" si="2"/>
        <v>25.316455696202528</v>
      </c>
      <c r="K4">
        <f t="shared" si="3"/>
        <v>23.456790123456791</v>
      </c>
      <c r="L4">
        <f t="shared" si="4"/>
        <v>25.348657697462198</v>
      </c>
      <c r="M4">
        <f t="shared" si="5"/>
        <v>1.9081723738854077</v>
      </c>
    </row>
    <row r="5" spans="1:13" x14ac:dyDescent="0.2">
      <c r="A5">
        <v>5</v>
      </c>
      <c r="B5">
        <f t="shared" si="0"/>
        <v>13.215975471149525</v>
      </c>
      <c r="C5">
        <v>-1E-3</v>
      </c>
      <c r="D5">
        <v>-7.9000000000000008E-3</v>
      </c>
      <c r="E5">
        <v>-8.9999999999999998E-4</v>
      </c>
      <c r="F5">
        <v>-8.0000000000000002E-3</v>
      </c>
      <c r="G5">
        <v>-8.9999999999999998E-4</v>
      </c>
      <c r="H5">
        <v>-8.0000000000000002E-3</v>
      </c>
      <c r="I5">
        <f t="shared" si="1"/>
        <v>12.658227848101264</v>
      </c>
      <c r="J5">
        <f t="shared" si="2"/>
        <v>11.249999999999998</v>
      </c>
      <c r="K5">
        <f t="shared" si="3"/>
        <v>11.249999999999998</v>
      </c>
      <c r="L5">
        <f t="shared" si="4"/>
        <v>11.71940928270042</v>
      </c>
      <c r="M5">
        <f t="shared" si="5"/>
        <v>0.81304072718159326</v>
      </c>
    </row>
    <row r="6" spans="1:13" x14ac:dyDescent="0.2">
      <c r="A6">
        <v>2</v>
      </c>
      <c r="B6">
        <f t="shared" si="0"/>
        <v>5.2863901884598103</v>
      </c>
      <c r="C6">
        <v>-5.0000000000000001E-4</v>
      </c>
      <c r="D6">
        <v>-8.0999999999999996E-3</v>
      </c>
      <c r="E6">
        <v>-5.0000000000000001E-4</v>
      </c>
      <c r="F6">
        <v>-7.7999999999999996E-3</v>
      </c>
      <c r="G6">
        <v>-5.0000000000000001E-4</v>
      </c>
      <c r="H6">
        <v>-8.2000000000000007E-3</v>
      </c>
      <c r="I6">
        <f t="shared" si="1"/>
        <v>6.1728395061728403</v>
      </c>
      <c r="J6">
        <f t="shared" si="2"/>
        <v>6.4102564102564115</v>
      </c>
      <c r="K6">
        <f t="shared" si="3"/>
        <v>6.0975609756097562</v>
      </c>
      <c r="L6">
        <f t="shared" si="4"/>
        <v>6.2268856306796687</v>
      </c>
      <c r="M6">
        <f t="shared" si="5"/>
        <v>0.16320338964883943</v>
      </c>
    </row>
    <row r="7" spans="1:13" x14ac:dyDescent="0.2">
      <c r="A7">
        <v>1</v>
      </c>
      <c r="B7">
        <f t="shared" si="0"/>
        <v>2.6431950942299052</v>
      </c>
      <c r="C7">
        <v>-2.9999999999999997E-4</v>
      </c>
      <c r="D7">
        <v>-8.2000000000000007E-3</v>
      </c>
      <c r="E7">
        <v>-4.0000000000000002E-4</v>
      </c>
      <c r="F7">
        <v>-8.3999999999999995E-3</v>
      </c>
      <c r="G7">
        <v>-2.9999999999999997E-4</v>
      </c>
      <c r="H7">
        <v>-7.7999999999999996E-3</v>
      </c>
      <c r="I7">
        <f t="shared" si="1"/>
        <v>3.6585365853658529</v>
      </c>
      <c r="J7">
        <f t="shared" si="2"/>
        <v>4.7619047619047628</v>
      </c>
      <c r="K7">
        <f t="shared" si="3"/>
        <v>3.8461538461538458</v>
      </c>
      <c r="L7">
        <f t="shared" si="4"/>
        <v>4.0888650644748203</v>
      </c>
      <c r="M7">
        <f t="shared" si="5"/>
        <v>0.59037012532295452</v>
      </c>
    </row>
    <row r="8" spans="1:13" x14ac:dyDescent="0.2">
      <c r="A8">
        <v>0.5</v>
      </c>
      <c r="B8">
        <f t="shared" si="0"/>
        <v>1.3215975471149526</v>
      </c>
      <c r="C8">
        <v>-1E-4</v>
      </c>
      <c r="D8">
        <v>-7.9000000000000008E-3</v>
      </c>
      <c r="E8">
        <v>-4.0000000000000002E-4</v>
      </c>
      <c r="F8">
        <v>-8.0999999999999996E-3</v>
      </c>
      <c r="G8">
        <v>-9.0000000000000006E-5</v>
      </c>
      <c r="H8">
        <v>-8.3999999999999995E-3</v>
      </c>
      <c r="I8">
        <f t="shared" si="1"/>
        <v>1.2658227848101267</v>
      </c>
      <c r="J8">
        <f t="shared" si="2"/>
        <v>4.9382716049382722</v>
      </c>
      <c r="K8">
        <f t="shared" si="3"/>
        <v>1.0714285714285716</v>
      </c>
      <c r="L8">
        <f t="shared" si="4"/>
        <v>2.4251743203923231</v>
      </c>
      <c r="M8">
        <f t="shared" si="5"/>
        <v>2.178575394321534</v>
      </c>
    </row>
    <row r="9" spans="1:13" x14ac:dyDescent="0.2">
      <c r="A9">
        <v>0.1</v>
      </c>
      <c r="B9">
        <f t="shared" si="0"/>
        <v>0.26431950942299054</v>
      </c>
      <c r="C9">
        <v>-1E-4</v>
      </c>
      <c r="D9">
        <v>-7.9000000000000008E-3</v>
      </c>
      <c r="E9">
        <v>-6.0000000000000002E-5</v>
      </c>
      <c r="F9">
        <v>-7.7000000000000002E-3</v>
      </c>
      <c r="G9">
        <v>-9.0000000000000006E-5</v>
      </c>
      <c r="H9">
        <v>-7.9000000000000008E-3</v>
      </c>
      <c r="I9">
        <f t="shared" si="1"/>
        <v>1.2658227848101267</v>
      </c>
      <c r="J9">
        <f t="shared" si="2"/>
        <v>0.77922077922077926</v>
      </c>
      <c r="K9">
        <f t="shared" si="3"/>
        <v>1.139240506329114</v>
      </c>
      <c r="L9">
        <f t="shared" si="4"/>
        <v>1.06142802345334</v>
      </c>
      <c r="M9">
        <f t="shared" si="5"/>
        <v>0.25246081840428869</v>
      </c>
    </row>
    <row r="10" spans="1:13" x14ac:dyDescent="0.2">
      <c r="A10">
        <v>0.05</v>
      </c>
      <c r="B10">
        <f t="shared" si="0"/>
        <v>0.13215975471149527</v>
      </c>
      <c r="C10">
        <v>-1E-4</v>
      </c>
      <c r="D10">
        <v>-8.0000000000000002E-3</v>
      </c>
      <c r="E10">
        <v>-6.9999999999999994E-5</v>
      </c>
      <c r="F10">
        <v>-7.7999999999999996E-3</v>
      </c>
      <c r="G10">
        <v>-9.0000000000000006E-5</v>
      </c>
      <c r="H10">
        <v>-8.0999999999999996E-3</v>
      </c>
      <c r="I10">
        <f t="shared" si="1"/>
        <v>1.25</v>
      </c>
      <c r="J10">
        <f t="shared" si="2"/>
        <v>0.89743589743589736</v>
      </c>
      <c r="K10">
        <f t="shared" si="3"/>
        <v>1.1111111111111114</v>
      </c>
      <c r="L10">
        <f t="shared" si="4"/>
        <v>1.0861823361823362</v>
      </c>
      <c r="M10">
        <f t="shared" si="5"/>
        <v>0.1775991116779449</v>
      </c>
    </row>
    <row r="11" spans="1:13" x14ac:dyDescent="0.2">
      <c r="A11">
        <v>0.01</v>
      </c>
      <c r="B11">
        <f t="shared" si="0"/>
        <v>2.643195094229905E-2</v>
      </c>
      <c r="C11">
        <v>-6.0000000000000002E-5</v>
      </c>
      <c r="D11">
        <v>-7.9000000000000008E-3</v>
      </c>
      <c r="E11">
        <v>-5.0000000000000002E-5</v>
      </c>
      <c r="F11">
        <v>-7.9000000000000008E-3</v>
      </c>
      <c r="G11">
        <v>-9.0000000000000006E-5</v>
      </c>
      <c r="H11">
        <v>-8.5000000000000006E-3</v>
      </c>
      <c r="I11">
        <f t="shared" si="1"/>
        <v>0.75949367088607589</v>
      </c>
      <c r="J11">
        <f t="shared" si="2"/>
        <v>0.63291139240506333</v>
      </c>
      <c r="K11">
        <f t="shared" si="3"/>
        <v>1.0588235294117647</v>
      </c>
      <c r="L11">
        <f t="shared" si="4"/>
        <v>0.81707619756763472</v>
      </c>
      <c r="M11">
        <f t="shared" si="5"/>
        <v>0.21871693497915973</v>
      </c>
    </row>
    <row r="12" spans="1:13" x14ac:dyDescent="0.2">
      <c r="A12">
        <v>0</v>
      </c>
      <c r="B12">
        <f t="shared" si="0"/>
        <v>0</v>
      </c>
      <c r="C12">
        <v>-1E-4</v>
      </c>
      <c r="D12">
        <v>-8.3999999999999995E-3</v>
      </c>
      <c r="E12">
        <v>-6.9999999999999994E-5</v>
      </c>
      <c r="F12">
        <v>-8.0999999999999996E-3</v>
      </c>
      <c r="G12">
        <v>-1E-4</v>
      </c>
      <c r="H12">
        <v>-8.2000000000000007E-3</v>
      </c>
      <c r="I12">
        <f t="shared" si="1"/>
        <v>1.1904761904761907</v>
      </c>
      <c r="J12">
        <f t="shared" si="2"/>
        <v>0.86419753086419748</v>
      </c>
      <c r="K12">
        <f t="shared" si="3"/>
        <v>1.2195121951219512</v>
      </c>
      <c r="L12">
        <f t="shared" si="4"/>
        <v>1.0913953054874463</v>
      </c>
      <c r="M12">
        <f t="shared" si="5"/>
        <v>0.19729392790140612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49CF4-A3D4-CD4F-9DC8-0550AD534046}">
  <dimension ref="A1:M12"/>
  <sheetViews>
    <sheetView workbookViewId="0">
      <selection activeCell="G23" sqref="G23"/>
    </sheetView>
  </sheetViews>
  <sheetFormatPr baseColWidth="10" defaultRowHeight="16" x14ac:dyDescent="0.2"/>
  <sheetData>
    <row r="1" spans="1:13" x14ac:dyDescent="0.2">
      <c r="A1" t="s">
        <v>25</v>
      </c>
      <c r="B1" t="s">
        <v>22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  <c r="M1" t="s">
        <v>9</v>
      </c>
    </row>
    <row r="2" spans="1:13" x14ac:dyDescent="0.2">
      <c r="A2">
        <v>20</v>
      </c>
      <c r="B2">
        <f t="shared" ref="B2:B12" si="0">(A2/342.3)*1000</f>
        <v>58.428279287174995</v>
      </c>
      <c r="C2">
        <v>-2.5999999999999999E-3</v>
      </c>
      <c r="D2">
        <v>-7.6E-3</v>
      </c>
      <c r="E2">
        <v>-2E-3</v>
      </c>
      <c r="F2">
        <v>-7.6E-3</v>
      </c>
      <c r="G2">
        <v>-2.3999999999999998E-3</v>
      </c>
      <c r="H2">
        <v>-7.6E-3</v>
      </c>
      <c r="I2">
        <f t="shared" ref="I2:I12" si="1">C2/D2*100</f>
        <v>34.210526315789473</v>
      </c>
      <c r="J2">
        <f t="shared" ref="J2:J12" si="2">E2/F2*100</f>
        <v>26.315789473684209</v>
      </c>
      <c r="K2">
        <f t="shared" ref="K2:K12" si="3">G2/H2*100</f>
        <v>31.578947368421051</v>
      </c>
      <c r="L2">
        <f t="shared" ref="L2:L12" si="4">AVERAGE(I2:K2)</f>
        <v>30.701754385964914</v>
      </c>
      <c r="M2">
        <f t="shared" ref="M2:M12" si="5">STDEV(I2:K2)</f>
        <v>4.0198032411893081</v>
      </c>
    </row>
    <row r="3" spans="1:13" x14ac:dyDescent="0.2">
      <c r="A3">
        <v>15</v>
      </c>
      <c r="B3">
        <f t="shared" si="0"/>
        <v>43.821209465381237</v>
      </c>
      <c r="C3">
        <v>-1.1999999999999999E-3</v>
      </c>
      <c r="D3">
        <v>-7.7000000000000002E-3</v>
      </c>
      <c r="E3">
        <v>-1.1000000000000001E-3</v>
      </c>
      <c r="F3">
        <v>-7.1999999999999998E-3</v>
      </c>
      <c r="G3">
        <v>-1E-3</v>
      </c>
      <c r="H3">
        <v>-7.0000000000000001E-3</v>
      </c>
      <c r="I3">
        <f t="shared" si="1"/>
        <v>15.584415584415581</v>
      </c>
      <c r="J3">
        <f t="shared" si="2"/>
        <v>15.277777777777779</v>
      </c>
      <c r="K3">
        <f t="shared" si="3"/>
        <v>14.285714285714285</v>
      </c>
      <c r="L3">
        <f t="shared" si="4"/>
        <v>15.049302549302547</v>
      </c>
      <c r="M3">
        <f t="shared" si="5"/>
        <v>0.67882763889828091</v>
      </c>
    </row>
    <row r="4" spans="1:13" x14ac:dyDescent="0.2">
      <c r="A4">
        <v>10</v>
      </c>
      <c r="B4">
        <f t="shared" si="0"/>
        <v>29.214139643587497</v>
      </c>
      <c r="C4">
        <v>-1E-3</v>
      </c>
      <c r="D4">
        <v>-7.4000000000000003E-3</v>
      </c>
      <c r="E4">
        <v>-8.9999999999999998E-4</v>
      </c>
      <c r="F4">
        <v>-7.4000000000000003E-3</v>
      </c>
      <c r="G4">
        <v>-1E-3</v>
      </c>
      <c r="H4">
        <v>-7.0000000000000001E-3</v>
      </c>
      <c r="I4">
        <f t="shared" si="1"/>
        <v>13.513513513513514</v>
      </c>
      <c r="J4">
        <f t="shared" si="2"/>
        <v>12.162162162162161</v>
      </c>
      <c r="K4">
        <f t="shared" si="3"/>
        <v>14.285714285714285</v>
      </c>
      <c r="L4">
        <f t="shared" si="4"/>
        <v>13.32046332046332</v>
      </c>
      <c r="M4">
        <f t="shared" si="5"/>
        <v>1.0748579851023208</v>
      </c>
    </row>
    <row r="5" spans="1:13" x14ac:dyDescent="0.2">
      <c r="A5">
        <v>5</v>
      </c>
      <c r="B5">
        <f t="shared" si="0"/>
        <v>14.607069821793749</v>
      </c>
      <c r="C5">
        <v>-1E-3</v>
      </c>
      <c r="D5">
        <v>-7.1000000000000004E-3</v>
      </c>
      <c r="E5">
        <v>-5.9999999999999995E-4</v>
      </c>
      <c r="F5">
        <v>-7.7000000000000002E-3</v>
      </c>
      <c r="G5">
        <v>-5.9999999999999995E-4</v>
      </c>
      <c r="H5">
        <v>-7.7999999999999996E-3</v>
      </c>
      <c r="I5">
        <f t="shared" si="1"/>
        <v>14.084507042253522</v>
      </c>
      <c r="J5">
        <f t="shared" si="2"/>
        <v>7.7922077922077904</v>
      </c>
      <c r="K5">
        <f t="shared" si="3"/>
        <v>7.6923076923076916</v>
      </c>
      <c r="L5">
        <f t="shared" si="4"/>
        <v>9.8563408422563352</v>
      </c>
      <c r="M5">
        <f t="shared" si="5"/>
        <v>3.6620400146078387</v>
      </c>
    </row>
    <row r="6" spans="1:13" x14ac:dyDescent="0.2">
      <c r="A6">
        <v>2</v>
      </c>
      <c r="B6">
        <f t="shared" si="0"/>
        <v>5.8428279287174991</v>
      </c>
      <c r="C6">
        <v>-5.9999999999999995E-4</v>
      </c>
      <c r="D6">
        <v>-7.4999999999999997E-3</v>
      </c>
      <c r="E6">
        <v>-5.9999999999999995E-4</v>
      </c>
      <c r="F6">
        <v>-7.4000000000000003E-3</v>
      </c>
      <c r="G6">
        <v>-6.9999999999999999E-4</v>
      </c>
      <c r="H6">
        <v>-7.4999999999999997E-3</v>
      </c>
      <c r="I6">
        <f t="shared" si="1"/>
        <v>8</v>
      </c>
      <c r="J6">
        <f t="shared" si="2"/>
        <v>8.108108108108107</v>
      </c>
      <c r="K6">
        <f t="shared" si="3"/>
        <v>9.3333333333333339</v>
      </c>
      <c r="L6">
        <f t="shared" si="4"/>
        <v>8.4804804804804803</v>
      </c>
      <c r="M6">
        <f t="shared" si="5"/>
        <v>0.7405675743807022</v>
      </c>
    </row>
    <row r="7" spans="1:13" x14ac:dyDescent="0.2">
      <c r="A7">
        <v>1</v>
      </c>
      <c r="B7">
        <f t="shared" si="0"/>
        <v>2.9214139643587496</v>
      </c>
      <c r="C7">
        <v>-2.9999999999999997E-4</v>
      </c>
      <c r="D7">
        <v>-7.1000000000000004E-3</v>
      </c>
      <c r="E7">
        <v>-4.0000000000000002E-4</v>
      </c>
      <c r="F7">
        <v>-7.4000000000000003E-3</v>
      </c>
      <c r="G7">
        <v>-4.0000000000000002E-4</v>
      </c>
      <c r="H7">
        <v>-8.0000000000000002E-3</v>
      </c>
      <c r="I7">
        <f t="shared" si="1"/>
        <v>4.2253521126760551</v>
      </c>
      <c r="J7">
        <f t="shared" si="2"/>
        <v>5.4054054054054053</v>
      </c>
      <c r="K7">
        <f t="shared" si="3"/>
        <v>5</v>
      </c>
      <c r="L7">
        <f t="shared" si="4"/>
        <v>4.8769191726938201</v>
      </c>
      <c r="M7">
        <f t="shared" si="5"/>
        <v>0.59957744367022814</v>
      </c>
    </row>
    <row r="8" spans="1:13" x14ac:dyDescent="0.2">
      <c r="A8">
        <v>0.5</v>
      </c>
      <c r="B8">
        <f t="shared" si="0"/>
        <v>1.4607069821793748</v>
      </c>
      <c r="C8">
        <v>-2.0000000000000001E-4</v>
      </c>
      <c r="D8">
        <v>-7.4999999999999997E-3</v>
      </c>
      <c r="E8">
        <v>-2.0000000000000001E-4</v>
      </c>
      <c r="F8">
        <v>-7.3000000000000001E-3</v>
      </c>
      <c r="G8">
        <v>-4.0000000000000002E-4</v>
      </c>
      <c r="H8">
        <v>-7.1999999999999998E-3</v>
      </c>
      <c r="I8">
        <f t="shared" si="1"/>
        <v>2.666666666666667</v>
      </c>
      <c r="J8">
        <f t="shared" si="2"/>
        <v>2.7397260273972606</v>
      </c>
      <c r="K8">
        <f t="shared" si="3"/>
        <v>5.5555555555555562</v>
      </c>
      <c r="L8">
        <f t="shared" si="4"/>
        <v>3.6539827498731614</v>
      </c>
      <c r="M8">
        <f t="shared" si="5"/>
        <v>1.6472154592009824</v>
      </c>
    </row>
    <row r="9" spans="1:13" x14ac:dyDescent="0.2">
      <c r="A9">
        <v>0.1</v>
      </c>
      <c r="B9">
        <f t="shared" si="0"/>
        <v>0.29214139643587494</v>
      </c>
      <c r="C9">
        <v>-6.0000000000000002E-5</v>
      </c>
      <c r="D9">
        <v>-7.3000000000000001E-3</v>
      </c>
      <c r="E9">
        <v>-4.0000000000000002E-4</v>
      </c>
      <c r="F9">
        <v>-7.3000000000000001E-3</v>
      </c>
      <c r="G9">
        <v>-2.0000000000000001E-4</v>
      </c>
      <c r="H9">
        <v>-7.1000000000000004E-3</v>
      </c>
      <c r="I9">
        <f t="shared" si="1"/>
        <v>0.82191780821917815</v>
      </c>
      <c r="J9">
        <f t="shared" si="2"/>
        <v>5.4794520547945211</v>
      </c>
      <c r="K9">
        <f t="shared" si="3"/>
        <v>2.8169014084507045</v>
      </c>
      <c r="L9">
        <f t="shared" si="4"/>
        <v>3.0394237571548008</v>
      </c>
      <c r="M9">
        <f t="shared" si="5"/>
        <v>2.3367270831785496</v>
      </c>
    </row>
    <row r="10" spans="1:13" x14ac:dyDescent="0.2">
      <c r="A10">
        <v>0.05</v>
      </c>
      <c r="B10">
        <f t="shared" si="0"/>
        <v>0.14607069821793747</v>
      </c>
      <c r="C10">
        <v>-2.0000000000000001E-4</v>
      </c>
      <c r="D10">
        <v>-7.4999999999999997E-3</v>
      </c>
      <c r="E10">
        <v>-1E-4</v>
      </c>
      <c r="F10">
        <v>-7.3000000000000001E-3</v>
      </c>
      <c r="G10">
        <v>-1E-4</v>
      </c>
      <c r="H10">
        <v>-7.1000000000000004E-3</v>
      </c>
      <c r="I10">
        <f t="shared" si="1"/>
        <v>2.666666666666667</v>
      </c>
      <c r="J10">
        <f t="shared" si="2"/>
        <v>1.3698630136986303</v>
      </c>
      <c r="K10">
        <f t="shared" si="3"/>
        <v>1.4084507042253522</v>
      </c>
      <c r="L10">
        <f t="shared" si="4"/>
        <v>1.8149934615302163</v>
      </c>
      <c r="M10">
        <f t="shared" si="5"/>
        <v>0.73782293860084935</v>
      </c>
    </row>
    <row r="11" spans="1:13" x14ac:dyDescent="0.2">
      <c r="A11">
        <v>0.01</v>
      </c>
      <c r="B11">
        <f t="shared" si="0"/>
        <v>2.9214139643587496E-2</v>
      </c>
      <c r="C11">
        <v>-5.0000000000000002E-5</v>
      </c>
      <c r="D11">
        <v>-7.4000000000000003E-3</v>
      </c>
      <c r="E11">
        <v>-1E-4</v>
      </c>
      <c r="F11">
        <v>-7.4000000000000003E-3</v>
      </c>
      <c r="G11">
        <v>-2.0000000000000001E-4</v>
      </c>
      <c r="H11">
        <v>-7.4999999999999997E-3</v>
      </c>
      <c r="I11">
        <f t="shared" si="1"/>
        <v>0.67567567567567566</v>
      </c>
      <c r="J11">
        <f t="shared" si="2"/>
        <v>1.3513513513513513</v>
      </c>
      <c r="K11">
        <f t="shared" si="3"/>
        <v>2.666666666666667</v>
      </c>
      <c r="L11">
        <f t="shared" si="4"/>
        <v>1.5645645645645647</v>
      </c>
      <c r="M11">
        <f t="shared" si="5"/>
        <v>1.0124752773615506</v>
      </c>
    </row>
    <row r="12" spans="1:13" x14ac:dyDescent="0.2">
      <c r="A12">
        <v>0</v>
      </c>
      <c r="B12">
        <f t="shared" si="0"/>
        <v>0</v>
      </c>
      <c r="C12">
        <v>-1E-4</v>
      </c>
      <c r="D12">
        <v>-7.0000000000000001E-3</v>
      </c>
      <c r="E12">
        <v>-1E-4</v>
      </c>
      <c r="F12">
        <v>-7.4000000000000003E-3</v>
      </c>
      <c r="G12">
        <v>-1E-4</v>
      </c>
      <c r="H12">
        <v>-7.4000000000000003E-3</v>
      </c>
      <c r="I12">
        <f t="shared" si="1"/>
        <v>1.4285714285714286</v>
      </c>
      <c r="J12">
        <f t="shared" si="2"/>
        <v>1.3513513513513513</v>
      </c>
      <c r="K12">
        <f t="shared" si="3"/>
        <v>1.3513513513513513</v>
      </c>
      <c r="L12">
        <f t="shared" si="4"/>
        <v>1.3770913770913769</v>
      </c>
      <c r="M12">
        <f t="shared" si="5"/>
        <v>4.4583032369855308E-2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13FC-1A29-8D49-9BF5-A7398AD576C8}">
  <dimension ref="A1:M7"/>
  <sheetViews>
    <sheetView workbookViewId="0">
      <selection activeCell="I2" sqref="I2:K7"/>
    </sheetView>
  </sheetViews>
  <sheetFormatPr baseColWidth="10" defaultRowHeight="16" x14ac:dyDescent="0.2"/>
  <sheetData>
    <row r="1" spans="1:13" x14ac:dyDescent="0.2">
      <c r="A1" t="s">
        <v>21</v>
      </c>
      <c r="B1" t="s">
        <v>22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  <c r="M1" t="s">
        <v>9</v>
      </c>
    </row>
    <row r="2" spans="1:13" x14ac:dyDescent="0.2">
      <c r="A2">
        <v>1</v>
      </c>
      <c r="B2">
        <f>(A2/1178.26)*1000</f>
        <v>0.84870911343846012</v>
      </c>
      <c r="C2">
        <v>-5.9999999999999995E-4</v>
      </c>
      <c r="D2">
        <v>-7.1999999999999998E-3</v>
      </c>
      <c r="E2">
        <v>-5.0000000000000001E-4</v>
      </c>
      <c r="F2">
        <v>-7.4999999999999997E-3</v>
      </c>
      <c r="G2">
        <v>-4.0000000000000002E-4</v>
      </c>
      <c r="H2">
        <v>-7.6E-3</v>
      </c>
      <c r="I2">
        <f>C2/D2*100</f>
        <v>8.3333333333333321</v>
      </c>
      <c r="J2">
        <f>E2/F2*100</f>
        <v>6.666666666666667</v>
      </c>
      <c r="K2">
        <f>G2/H2*100</f>
        <v>5.2631578947368425</v>
      </c>
      <c r="L2">
        <f>AVERAGE(I2:K2)</f>
        <v>6.7543859649122808</v>
      </c>
      <c r="M2">
        <f>STDEV(I2:K2)</f>
        <v>1.5369662691171224</v>
      </c>
    </row>
    <row r="3" spans="1:13" x14ac:dyDescent="0.2">
      <c r="A3">
        <v>0.5</v>
      </c>
      <c r="B3">
        <f t="shared" ref="B3:B7" si="0">(A3/1178.26)*1000</f>
        <v>0.42435455671923006</v>
      </c>
      <c r="C3">
        <v>-4.0000000000000002E-4</v>
      </c>
      <c r="D3">
        <v>-7.4000000000000003E-3</v>
      </c>
      <c r="E3">
        <v>-2.9999999999999997E-4</v>
      </c>
      <c r="F3">
        <v>-7.6E-3</v>
      </c>
      <c r="G3">
        <v>-4.0000000000000002E-4</v>
      </c>
      <c r="H3">
        <v>-7.1999999999999998E-3</v>
      </c>
      <c r="I3">
        <f t="shared" ref="I3:I7" si="1">C3/D3*100</f>
        <v>5.4054054054054053</v>
      </c>
      <c r="J3">
        <f t="shared" ref="J3:J7" si="2">E3/F3*100</f>
        <v>3.9473684210526314</v>
      </c>
      <c r="K3">
        <f t="shared" ref="K3:K7" si="3">G3/H3*100</f>
        <v>5.5555555555555562</v>
      </c>
      <c r="L3">
        <f t="shared" ref="L3:L7" si="4">AVERAGE(I3:K3)</f>
        <v>4.9694431273378648</v>
      </c>
      <c r="M3">
        <f t="shared" ref="M3:M7" si="5">STDEV(I3:K3)</f>
        <v>0.88832077304234991</v>
      </c>
    </row>
    <row r="4" spans="1:13" x14ac:dyDescent="0.2">
      <c r="A4">
        <v>0.1</v>
      </c>
      <c r="B4">
        <f t="shared" si="0"/>
        <v>8.4870911343846014E-2</v>
      </c>
      <c r="C4">
        <v>-2.9999999999999997E-4</v>
      </c>
      <c r="D4">
        <v>-7.1999999999999998E-3</v>
      </c>
      <c r="E4">
        <v>-2.9999999999999997E-4</v>
      </c>
      <c r="F4">
        <v>-7.4000000000000003E-3</v>
      </c>
      <c r="G4">
        <v>-2.9999999999999997E-4</v>
      </c>
      <c r="H4">
        <v>-7.0000000000000001E-3</v>
      </c>
      <c r="I4">
        <f t="shared" si="1"/>
        <v>4.1666666666666661</v>
      </c>
      <c r="J4">
        <f t="shared" si="2"/>
        <v>4.0540540540540535</v>
      </c>
      <c r="K4">
        <f t="shared" si="3"/>
        <v>4.2857142857142847</v>
      </c>
      <c r="L4">
        <f t="shared" si="4"/>
        <v>4.1688116688116681</v>
      </c>
      <c r="M4">
        <f t="shared" si="5"/>
        <v>0.11584501072065877</v>
      </c>
    </row>
    <row r="5" spans="1:13" x14ac:dyDescent="0.2">
      <c r="A5">
        <v>0.05</v>
      </c>
      <c r="B5">
        <f t="shared" si="0"/>
        <v>4.2435455671923007E-2</v>
      </c>
      <c r="C5">
        <v>-2.9999999999999997E-4</v>
      </c>
      <c r="D5">
        <v>-7.7999999999999996E-3</v>
      </c>
      <c r="E5">
        <v>-2.0000000000000001E-4</v>
      </c>
      <c r="F5">
        <v>-7.4999999999999997E-3</v>
      </c>
      <c r="G5">
        <v>-2.9999999999999997E-4</v>
      </c>
      <c r="H5">
        <v>-7.1999999999999998E-3</v>
      </c>
      <c r="I5">
        <f t="shared" si="1"/>
        <v>3.8461538461538458</v>
      </c>
      <c r="J5">
        <f t="shared" si="2"/>
        <v>2.666666666666667</v>
      </c>
      <c r="K5">
        <f t="shared" si="3"/>
        <v>4.1666666666666661</v>
      </c>
      <c r="L5">
        <f t="shared" si="4"/>
        <v>3.5598290598290596</v>
      </c>
      <c r="M5">
        <f t="shared" si="5"/>
        <v>0.78992810587290263</v>
      </c>
    </row>
    <row r="6" spans="1:13" x14ac:dyDescent="0.2">
      <c r="A6">
        <v>0.01</v>
      </c>
      <c r="B6">
        <f t="shared" si="0"/>
        <v>8.4870911343846011E-3</v>
      </c>
      <c r="C6">
        <v>-2.0000000000000001E-4</v>
      </c>
      <c r="D6">
        <v>-7.0000000000000001E-3</v>
      </c>
      <c r="E6">
        <v>-2.0000000000000001E-4</v>
      </c>
      <c r="F6">
        <v>-7.0000000000000001E-3</v>
      </c>
      <c r="G6">
        <v>-2.0000000000000001E-4</v>
      </c>
      <c r="H6">
        <v>-7.4000000000000003E-3</v>
      </c>
      <c r="I6">
        <f t="shared" si="1"/>
        <v>2.8571428571428572</v>
      </c>
      <c r="J6">
        <f t="shared" si="2"/>
        <v>2.8571428571428572</v>
      </c>
      <c r="K6">
        <f t="shared" si="3"/>
        <v>2.7027027027027026</v>
      </c>
      <c r="L6">
        <f t="shared" si="4"/>
        <v>2.8056628056628057</v>
      </c>
      <c r="M6">
        <f t="shared" si="5"/>
        <v>8.9166064739710629E-2</v>
      </c>
    </row>
    <row r="7" spans="1:13" x14ac:dyDescent="0.2">
      <c r="A7">
        <v>0</v>
      </c>
      <c r="B7">
        <f t="shared" si="0"/>
        <v>0</v>
      </c>
      <c r="C7">
        <v>-1E-4</v>
      </c>
      <c r="D7">
        <v>-7.7000000000000002E-3</v>
      </c>
      <c r="E7">
        <v>-1E-4</v>
      </c>
      <c r="F7">
        <v>-7.7999999999999996E-3</v>
      </c>
      <c r="G7">
        <v>-1E-4</v>
      </c>
      <c r="H7">
        <v>-7.6E-3</v>
      </c>
      <c r="I7">
        <f t="shared" si="1"/>
        <v>1.2987012987012987</v>
      </c>
      <c r="J7">
        <f t="shared" si="2"/>
        <v>1.2820512820512822</v>
      </c>
      <c r="K7">
        <f t="shared" si="3"/>
        <v>1.3157894736842106</v>
      </c>
      <c r="L7">
        <f t="shared" si="4"/>
        <v>1.2988473514789305</v>
      </c>
      <c r="M7">
        <f t="shared" si="5"/>
        <v>1.686957000712945E-2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8B42-3386-0644-8BF0-E1F64076EA3C}">
  <dimension ref="A1:M7"/>
  <sheetViews>
    <sheetView workbookViewId="0">
      <selection activeCell="K21" sqref="K21"/>
    </sheetView>
  </sheetViews>
  <sheetFormatPr baseColWidth="10" defaultRowHeight="16" x14ac:dyDescent="0.2"/>
  <sheetData>
    <row r="1" spans="1:13" x14ac:dyDescent="0.2">
      <c r="A1" t="s">
        <v>21</v>
      </c>
      <c r="B1" t="s">
        <v>22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  <c r="M1" t="s">
        <v>9</v>
      </c>
    </row>
    <row r="2" spans="1:13" x14ac:dyDescent="0.2">
      <c r="A2">
        <v>1</v>
      </c>
      <c r="B2">
        <f>(A2/2338.51)*1000</f>
        <v>0.42762271702921945</v>
      </c>
      <c r="C2">
        <v>-2.0000000000000001E-4</v>
      </c>
      <c r="D2">
        <v>-3.3999999999999998E-3</v>
      </c>
      <c r="E2">
        <v>-2.9999999999999997E-4</v>
      </c>
      <c r="F2">
        <v>-3.8999999999999998E-3</v>
      </c>
      <c r="G2">
        <v>-2.0000000000000001E-4</v>
      </c>
      <c r="H2">
        <v>-3.5000000000000001E-3</v>
      </c>
      <c r="I2">
        <f>C2/D2*100</f>
        <v>5.882352941176471</v>
      </c>
      <c r="J2">
        <f>E2/F2*100</f>
        <v>7.6923076923076916</v>
      </c>
      <c r="K2">
        <f>G2/H2*100</f>
        <v>5.7142857142857144</v>
      </c>
      <c r="L2">
        <f>AVERAGE(I2:K2)</f>
        <v>6.4296487825899584</v>
      </c>
      <c r="M2">
        <f>STDEV(I2:K2)</f>
        <v>1.0967188746009002</v>
      </c>
    </row>
    <row r="3" spans="1:13" x14ac:dyDescent="0.2">
      <c r="A3">
        <v>0.5</v>
      </c>
      <c r="B3">
        <f t="shared" ref="B3:B7" si="0">(A3/2338.51)*1000</f>
        <v>0.21381135851460972</v>
      </c>
      <c r="C3">
        <v>-2.0000000000000001E-4</v>
      </c>
      <c r="D3">
        <v>-7.7999999999999996E-3</v>
      </c>
      <c r="E3">
        <v>-4.0000000000000002E-4</v>
      </c>
      <c r="F3">
        <v>-8.0999999999999996E-3</v>
      </c>
      <c r="G3">
        <v>-5.0000000000000001E-4</v>
      </c>
      <c r="H3">
        <v>-7.9000000000000008E-3</v>
      </c>
      <c r="I3">
        <f t="shared" ref="I3:I7" si="1">C3/D3*100</f>
        <v>2.5641025641025643</v>
      </c>
      <c r="J3">
        <f t="shared" ref="J3:J7" si="2">E3/F3*100</f>
        <v>4.9382716049382722</v>
      </c>
      <c r="K3">
        <f t="shared" ref="K3:K7" si="3">G3/H3*100</f>
        <v>6.329113924050632</v>
      </c>
      <c r="L3">
        <f t="shared" ref="L3:L7" si="4">AVERAGE(I3:K3)</f>
        <v>4.6104960310304897</v>
      </c>
      <c r="M3">
        <f t="shared" ref="M3:M7" si="5">STDEV(I3:K3)</f>
        <v>1.9037870824418448</v>
      </c>
    </row>
    <row r="4" spans="1:13" x14ac:dyDescent="0.2">
      <c r="A4">
        <v>0.1</v>
      </c>
      <c r="B4">
        <f t="shared" si="0"/>
        <v>4.276227170292194E-2</v>
      </c>
      <c r="C4">
        <v>-4.0000000000000002E-4</v>
      </c>
      <c r="D4">
        <v>-8.5000000000000006E-3</v>
      </c>
      <c r="E4">
        <v>-4.0000000000000002E-4</v>
      </c>
      <c r="F4">
        <v>-8.0999999999999996E-3</v>
      </c>
      <c r="G4">
        <v>-2.9999999999999997E-4</v>
      </c>
      <c r="H4">
        <v>-8.6999999999999994E-3</v>
      </c>
      <c r="I4">
        <f t="shared" si="1"/>
        <v>4.7058823529411766</v>
      </c>
      <c r="J4">
        <f t="shared" si="2"/>
        <v>4.9382716049382722</v>
      </c>
      <c r="K4">
        <f t="shared" si="3"/>
        <v>3.4482758620689653</v>
      </c>
      <c r="L4">
        <f t="shared" si="4"/>
        <v>4.364143273316138</v>
      </c>
      <c r="M4">
        <f t="shared" si="5"/>
        <v>0.80163023106005216</v>
      </c>
    </row>
    <row r="5" spans="1:13" x14ac:dyDescent="0.2">
      <c r="A5">
        <v>0.05</v>
      </c>
      <c r="B5">
        <f t="shared" si="0"/>
        <v>2.138113585146097E-2</v>
      </c>
      <c r="C5">
        <v>-1E-4</v>
      </c>
      <c r="D5">
        <v>-8.2000000000000007E-3</v>
      </c>
      <c r="E5">
        <v>-1E-4</v>
      </c>
      <c r="F5">
        <v>-8.3000000000000001E-3</v>
      </c>
      <c r="G5">
        <v>-1E-4</v>
      </c>
      <c r="H5">
        <v>-8.0999999999999996E-3</v>
      </c>
      <c r="I5">
        <f t="shared" si="1"/>
        <v>1.2195121951219512</v>
      </c>
      <c r="J5">
        <f t="shared" si="2"/>
        <v>1.2048192771084338</v>
      </c>
      <c r="K5">
        <f t="shared" si="3"/>
        <v>1.2345679012345681</v>
      </c>
      <c r="L5">
        <f t="shared" si="4"/>
        <v>1.2196331244883176</v>
      </c>
      <c r="M5">
        <f t="shared" si="5"/>
        <v>1.4874680745590511E-2</v>
      </c>
    </row>
    <row r="6" spans="1:13" x14ac:dyDescent="0.2">
      <c r="A6">
        <v>0.01</v>
      </c>
      <c r="B6">
        <f t="shared" si="0"/>
        <v>4.276227170292194E-3</v>
      </c>
      <c r="C6">
        <v>-1.0000000000000001E-5</v>
      </c>
      <c r="D6">
        <v>-7.1999999999999998E-3</v>
      </c>
      <c r="E6">
        <v>-4.0000000000000003E-5</v>
      </c>
      <c r="F6">
        <v>-6.1000000000000004E-3</v>
      </c>
      <c r="G6">
        <v>-2.0000000000000001E-4</v>
      </c>
      <c r="H6">
        <v>-6.0000000000000001E-3</v>
      </c>
      <c r="I6">
        <f t="shared" si="1"/>
        <v>0.1388888888888889</v>
      </c>
      <c r="J6">
        <f t="shared" si="2"/>
        <v>0.65573770491803274</v>
      </c>
      <c r="K6">
        <f t="shared" si="3"/>
        <v>3.3333333333333335</v>
      </c>
      <c r="L6">
        <f t="shared" si="4"/>
        <v>1.3759866423800851</v>
      </c>
      <c r="M6">
        <f t="shared" si="5"/>
        <v>1.7146975611159265</v>
      </c>
    </row>
    <row r="7" spans="1:13" x14ac:dyDescent="0.2">
      <c r="A7">
        <v>0</v>
      </c>
      <c r="B7">
        <f t="shared" si="0"/>
        <v>0</v>
      </c>
      <c r="C7">
        <v>-6.0000000000000002E-5</v>
      </c>
      <c r="D7">
        <v>-7.4000000000000003E-3</v>
      </c>
      <c r="E7">
        <v>-6.0000000000000002E-5</v>
      </c>
      <c r="F7">
        <v>-7.4000000000000003E-3</v>
      </c>
      <c r="G7">
        <v>-8.0000000000000007E-5</v>
      </c>
      <c r="H7">
        <v>-7.4999999999999997E-3</v>
      </c>
      <c r="I7">
        <f t="shared" si="1"/>
        <v>0.81081081081081086</v>
      </c>
      <c r="J7">
        <f t="shared" si="2"/>
        <v>0.81081081081081086</v>
      </c>
      <c r="K7">
        <f t="shared" si="3"/>
        <v>1.0666666666666669</v>
      </c>
      <c r="L7">
        <f t="shared" si="4"/>
        <v>0.89609609609609608</v>
      </c>
      <c r="M7">
        <f t="shared" si="5"/>
        <v>0.14771844725212105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7F644-ABD1-A643-BF02-8A0DA44F846D}">
  <dimension ref="A1:M7"/>
  <sheetViews>
    <sheetView workbookViewId="0">
      <selection activeCell="I2" sqref="I2:K7"/>
    </sheetView>
  </sheetViews>
  <sheetFormatPr baseColWidth="10" defaultRowHeight="16" x14ac:dyDescent="0.2"/>
  <sheetData>
    <row r="1" spans="1:13" x14ac:dyDescent="0.2">
      <c r="A1" t="s">
        <v>21</v>
      </c>
      <c r="B1" t="s">
        <v>22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  <c r="M1" t="s">
        <v>9</v>
      </c>
    </row>
    <row r="2" spans="1:13" x14ac:dyDescent="0.2">
      <c r="A2">
        <v>1</v>
      </c>
      <c r="B2">
        <f>(A2/4659)*1000</f>
        <v>0.21463833440652499</v>
      </c>
      <c r="C2">
        <v>-1E-4</v>
      </c>
      <c r="D2">
        <v>-5.7999999999999996E-3</v>
      </c>
      <c r="E2">
        <v>-2.9999999999999997E-4</v>
      </c>
      <c r="F2">
        <v>-5.7999999999999996E-3</v>
      </c>
      <c r="G2">
        <v>-1E-4</v>
      </c>
      <c r="H2">
        <v>-5.7000000000000002E-3</v>
      </c>
      <c r="I2">
        <f>C2/D2*100</f>
        <v>1.7241379310344831</v>
      </c>
      <c r="J2">
        <f>E2/F2*100</f>
        <v>5.1724137931034484</v>
      </c>
      <c r="K2">
        <f>G2/H2*100</f>
        <v>1.7543859649122806</v>
      </c>
      <c r="L2">
        <f>AVERAGE(I2:K2)</f>
        <v>2.8836458963500706</v>
      </c>
      <c r="M2">
        <f>STDEV(I2:K2)</f>
        <v>1.9821888405989549</v>
      </c>
    </row>
    <row r="3" spans="1:13" x14ac:dyDescent="0.2">
      <c r="A3">
        <v>0.5</v>
      </c>
      <c r="B3">
        <f t="shared" ref="B3:B7" si="0">(A3/4659)*1000</f>
        <v>0.1073191672032625</v>
      </c>
      <c r="C3">
        <v>-2.0000000000000001E-4</v>
      </c>
      <c r="D3">
        <v>-7.7999999999999996E-3</v>
      </c>
      <c r="E3">
        <v>-1E-4</v>
      </c>
      <c r="F3">
        <v>-5.8999999999999999E-3</v>
      </c>
      <c r="G3">
        <v>-2.0000000000000001E-4</v>
      </c>
      <c r="H3">
        <v>-5.7999999999999996E-3</v>
      </c>
      <c r="I3">
        <f t="shared" ref="I3:I7" si="1">C3/D3*100</f>
        <v>2.5641025641025643</v>
      </c>
      <c r="J3">
        <f t="shared" ref="J3:J7" si="2">E3/F3*100</f>
        <v>1.6949152542372881</v>
      </c>
      <c r="K3">
        <f t="shared" ref="K3:K7" si="3">G3/H3*100</f>
        <v>3.4482758620689662</v>
      </c>
      <c r="L3">
        <f t="shared" ref="L3:L7" si="4">AVERAGE(I3:K3)</f>
        <v>2.5690978934696065</v>
      </c>
      <c r="M3">
        <f t="shared" ref="M3:M7" si="5">STDEV(I3:K3)</f>
        <v>0.87669097763156056</v>
      </c>
    </row>
    <row r="4" spans="1:13" x14ac:dyDescent="0.2">
      <c r="A4">
        <v>0.1</v>
      </c>
      <c r="B4">
        <f t="shared" si="0"/>
        <v>2.1463833440652502E-2</v>
      </c>
      <c r="C4">
        <v>-8.0000000000000007E-5</v>
      </c>
      <c r="D4">
        <v>-7.7000000000000002E-3</v>
      </c>
      <c r="E4">
        <v>-8.0000000000000007E-5</v>
      </c>
      <c r="F4">
        <v>-8.0999999999999996E-3</v>
      </c>
      <c r="G4">
        <v>-5.0000000000000002E-5</v>
      </c>
      <c r="H4">
        <v>-8.0000000000000002E-3</v>
      </c>
      <c r="I4">
        <f t="shared" si="1"/>
        <v>1.0389610389610389</v>
      </c>
      <c r="J4">
        <f t="shared" si="2"/>
        <v>0.98765432098765449</v>
      </c>
      <c r="K4">
        <f t="shared" si="3"/>
        <v>0.625</v>
      </c>
      <c r="L4">
        <f t="shared" si="4"/>
        <v>0.88387178664956456</v>
      </c>
      <c r="M4">
        <f t="shared" si="5"/>
        <v>0.2256524900586141</v>
      </c>
    </row>
    <row r="5" spans="1:13" x14ac:dyDescent="0.2">
      <c r="A5">
        <v>0.05</v>
      </c>
      <c r="B5">
        <f t="shared" si="0"/>
        <v>1.0731916720326251E-2</v>
      </c>
      <c r="C5">
        <v>-6.9999999999999994E-5</v>
      </c>
      <c r="D5">
        <v>-7.1000000000000004E-3</v>
      </c>
      <c r="E5">
        <v>-6.0000000000000002E-5</v>
      </c>
      <c r="F5">
        <v>-6.8999999999999999E-3</v>
      </c>
      <c r="G5">
        <v>-4.0000000000000003E-5</v>
      </c>
      <c r="H5">
        <v>-7.9000000000000008E-3</v>
      </c>
      <c r="I5">
        <f t="shared" si="1"/>
        <v>0.98591549295774639</v>
      </c>
      <c r="J5">
        <f t="shared" si="2"/>
        <v>0.86956521739130432</v>
      </c>
      <c r="K5">
        <f t="shared" si="3"/>
        <v>0.50632911392405067</v>
      </c>
      <c r="L5">
        <f t="shared" si="4"/>
        <v>0.78726994142436713</v>
      </c>
      <c r="M5">
        <f t="shared" si="5"/>
        <v>0.25016026477743913</v>
      </c>
    </row>
    <row r="6" spans="1:13" x14ac:dyDescent="0.2">
      <c r="A6">
        <v>0.01</v>
      </c>
      <c r="B6">
        <f t="shared" si="0"/>
        <v>2.1463833440652498E-3</v>
      </c>
      <c r="C6">
        <v>-3.0000000000000001E-5</v>
      </c>
      <c r="D6">
        <v>-8.3999999999999995E-3</v>
      </c>
      <c r="E6">
        <v>-1E-4</v>
      </c>
      <c r="F6">
        <v>-8.3999999999999995E-3</v>
      </c>
      <c r="G6">
        <v>-9.0000000000000006E-5</v>
      </c>
      <c r="H6">
        <v>-8.3999999999999995E-3</v>
      </c>
      <c r="I6">
        <f t="shared" si="1"/>
        <v>0.35714285714285715</v>
      </c>
      <c r="J6">
        <f t="shared" si="2"/>
        <v>1.1904761904761907</v>
      </c>
      <c r="K6">
        <f t="shared" si="3"/>
        <v>1.0714285714285716</v>
      </c>
      <c r="L6">
        <f t="shared" si="4"/>
        <v>0.87301587301587313</v>
      </c>
      <c r="M6">
        <f t="shared" si="5"/>
        <v>0.45070701157145043</v>
      </c>
    </row>
    <row r="7" spans="1:13" x14ac:dyDescent="0.2">
      <c r="A7">
        <v>0</v>
      </c>
      <c r="B7">
        <f t="shared" si="0"/>
        <v>0</v>
      </c>
      <c r="C7">
        <v>-6.0000000000000002E-5</v>
      </c>
      <c r="D7">
        <v>-7.4000000000000003E-3</v>
      </c>
      <c r="E7">
        <v>-6.0000000000000002E-5</v>
      </c>
      <c r="F7">
        <v>-7.4000000000000003E-3</v>
      </c>
      <c r="G7">
        <v>-8.0000000000000007E-5</v>
      </c>
      <c r="H7">
        <v>-7.4999999999999997E-3</v>
      </c>
      <c r="I7">
        <f t="shared" si="1"/>
        <v>0.81081081081081086</v>
      </c>
      <c r="J7">
        <f t="shared" si="2"/>
        <v>0.81081081081081086</v>
      </c>
      <c r="K7">
        <f t="shared" si="3"/>
        <v>1.0666666666666669</v>
      </c>
      <c r="L7">
        <f t="shared" si="4"/>
        <v>0.89609609609609608</v>
      </c>
      <c r="M7">
        <f t="shared" si="5"/>
        <v>0.14771844725212105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79F21-1F75-054A-B616-F44172CD8C3D}">
  <dimension ref="A1:M6"/>
  <sheetViews>
    <sheetView workbookViewId="0">
      <selection activeCell="I2" sqref="I2:K6"/>
    </sheetView>
  </sheetViews>
  <sheetFormatPr baseColWidth="10" defaultRowHeight="16" x14ac:dyDescent="0.2"/>
  <sheetData>
    <row r="1" spans="1:13" x14ac:dyDescent="0.2">
      <c r="A1" t="s">
        <v>21</v>
      </c>
      <c r="B1" t="s">
        <v>22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  <c r="M1" t="s">
        <v>9</v>
      </c>
    </row>
    <row r="2" spans="1:13" x14ac:dyDescent="0.2">
      <c r="A2">
        <v>0.5</v>
      </c>
      <c r="B2">
        <f>(A2/1281.43)*1000</f>
        <v>0.39018908563089671</v>
      </c>
      <c r="C2">
        <v>-1.9E-3</v>
      </c>
      <c r="D2">
        <v>-8.6E-3</v>
      </c>
      <c r="E2">
        <v>-1.1000000000000001E-3</v>
      </c>
      <c r="F2">
        <v>-7.9000000000000008E-3</v>
      </c>
      <c r="G2">
        <v>-1.6999999999999999E-3</v>
      </c>
      <c r="H2">
        <v>-8.6E-3</v>
      </c>
      <c r="I2">
        <f>C2/D2*100</f>
        <v>22.093023255813954</v>
      </c>
      <c r="J2">
        <f>E2/F2*100</f>
        <v>13.924050632911392</v>
      </c>
      <c r="K2">
        <f>G2/H2*100</f>
        <v>19.767441860465116</v>
      </c>
      <c r="L2">
        <f>AVERAGE(I2:K2)</f>
        <v>18.594838583063488</v>
      </c>
      <c r="M2">
        <f>STDEV(I2:K2)</f>
        <v>4.2088332424868806</v>
      </c>
    </row>
    <row r="3" spans="1:13" x14ac:dyDescent="0.2">
      <c r="A3">
        <v>0.1</v>
      </c>
      <c r="B3">
        <f t="shared" ref="B3:B6" si="0">(A3/1281.43)*1000</f>
        <v>7.803781712617934E-2</v>
      </c>
      <c r="C3">
        <v>-6.9999999999999999E-4</v>
      </c>
      <c r="D3">
        <v>-8.6E-3</v>
      </c>
      <c r="E3">
        <v>-1.1000000000000001E-3</v>
      </c>
      <c r="F3">
        <v>-8.6E-3</v>
      </c>
      <c r="G3">
        <v>-5.9999999999999995E-4</v>
      </c>
      <c r="H3">
        <v>-8.6E-3</v>
      </c>
      <c r="I3">
        <f t="shared" ref="I3:I6" si="1">C3/D3*100</f>
        <v>8.1395348837209305</v>
      </c>
      <c r="J3">
        <f t="shared" ref="J3:J6" si="2">E3/F3*100</f>
        <v>12.790697674418606</v>
      </c>
      <c r="K3">
        <f t="shared" ref="K3:K6" si="3">G3/H3*100</f>
        <v>6.9767441860465116</v>
      </c>
      <c r="L3">
        <f t="shared" ref="L3:L6" si="4">AVERAGE(I3:K3)</f>
        <v>9.3023255813953494</v>
      </c>
      <c r="M3">
        <f t="shared" ref="M3:M6" si="5">STDEV(I3:K3)</f>
        <v>3.0764550128658072</v>
      </c>
    </row>
    <row r="4" spans="1:13" x14ac:dyDescent="0.2">
      <c r="A4">
        <v>0.05</v>
      </c>
      <c r="B4">
        <f t="shared" si="0"/>
        <v>3.901890856308967E-2</v>
      </c>
      <c r="C4">
        <v>-2.0000000000000001E-4</v>
      </c>
      <c r="D4">
        <v>-8.2000000000000007E-3</v>
      </c>
      <c r="E4">
        <v>-2.9999999999999997E-4</v>
      </c>
      <c r="F4">
        <v>-8.5000000000000006E-3</v>
      </c>
      <c r="G4">
        <v>-2.0000000000000001E-4</v>
      </c>
      <c r="H4">
        <v>-8.5000000000000006E-3</v>
      </c>
      <c r="I4">
        <f t="shared" si="1"/>
        <v>2.4390243902439024</v>
      </c>
      <c r="J4">
        <f t="shared" si="2"/>
        <v>3.5294117647058818</v>
      </c>
      <c r="K4">
        <f t="shared" si="3"/>
        <v>2.3529411764705883</v>
      </c>
      <c r="L4">
        <f t="shared" si="4"/>
        <v>2.7737924438067907</v>
      </c>
      <c r="M4">
        <f t="shared" si="5"/>
        <v>0.65579951091045208</v>
      </c>
    </row>
    <row r="5" spans="1:13" x14ac:dyDescent="0.2">
      <c r="A5">
        <v>0.01</v>
      </c>
      <c r="B5">
        <f t="shared" si="0"/>
        <v>7.8037817126179335E-3</v>
      </c>
      <c r="C5">
        <v>-6.0000000000000002E-5</v>
      </c>
      <c r="D5">
        <v>-8.3999999999999995E-3</v>
      </c>
      <c r="E5">
        <v>-2.9999999999999997E-4</v>
      </c>
      <c r="F5">
        <v>-8.3999999999999995E-3</v>
      </c>
      <c r="G5">
        <v>-9.0000000000000006E-5</v>
      </c>
      <c r="H5">
        <v>-8.3000000000000001E-3</v>
      </c>
      <c r="I5">
        <f t="shared" si="1"/>
        <v>0.7142857142857143</v>
      </c>
      <c r="J5">
        <f t="shared" si="2"/>
        <v>3.5714285714285712</v>
      </c>
      <c r="K5">
        <f t="shared" si="3"/>
        <v>1.0843373493975903</v>
      </c>
      <c r="L5">
        <f t="shared" si="4"/>
        <v>1.7900172117039588</v>
      </c>
      <c r="M5">
        <f t="shared" si="5"/>
        <v>1.5538031978275635</v>
      </c>
    </row>
    <row r="6" spans="1:13" x14ac:dyDescent="0.2">
      <c r="A6">
        <v>0</v>
      </c>
      <c r="B6">
        <f t="shared" si="0"/>
        <v>0</v>
      </c>
      <c r="C6">
        <v>-2.0000000000000001E-4</v>
      </c>
      <c r="D6">
        <v>-8.2000000000000007E-3</v>
      </c>
      <c r="E6">
        <v>-6.0000000000000002E-5</v>
      </c>
      <c r="F6">
        <v>-8.3999999999999995E-3</v>
      </c>
      <c r="G6">
        <v>-2.0000000000000001E-4</v>
      </c>
      <c r="H6">
        <v>-7.9000000000000008E-3</v>
      </c>
      <c r="I6">
        <f t="shared" si="1"/>
        <v>2.4390243902439024</v>
      </c>
      <c r="J6">
        <f t="shared" si="2"/>
        <v>0.7142857142857143</v>
      </c>
      <c r="K6">
        <f t="shared" si="3"/>
        <v>2.5316455696202533</v>
      </c>
      <c r="L6">
        <f t="shared" si="4"/>
        <v>1.8949852247166235</v>
      </c>
      <c r="M6">
        <f t="shared" si="5"/>
        <v>1.0235639555817249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1A_Sigmoidal Plot for Peptides</vt:lpstr>
      <vt:lpstr>1B_PD50</vt:lpstr>
      <vt:lpstr>Summary</vt:lpstr>
      <vt:lpstr>Trehalose</vt:lpstr>
      <vt:lpstr>Sucrose</vt:lpstr>
      <vt:lpstr>At11</vt:lpstr>
      <vt:lpstr>At22</vt:lpstr>
      <vt:lpstr>At44</vt:lpstr>
      <vt:lpstr>Aav11</vt:lpstr>
      <vt:lpstr>He11</vt:lpstr>
      <vt:lpstr>Av11</vt:lpstr>
      <vt:lpstr>At20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Shraddha K C</dc:creator>
  <cp:lastModifiedBy>Shraddha K C</cp:lastModifiedBy>
  <dcterms:created xsi:type="dcterms:W3CDTF">2022-08-26T16:00:00Z</dcterms:created>
  <dcterms:modified xsi:type="dcterms:W3CDTF">2024-09-16T17:14:35Z</dcterms:modified>
</cp:coreProperties>
</file>