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hraddhakc/Desktop/VOR2/Source Data /Supplementary Figures_Source Data/Figure 2-figure supplement 2/"/>
    </mc:Choice>
  </mc:AlternateContent>
  <xr:revisionPtr revIDLastSave="0" documentId="8_{8FE47BF9-D72F-0E41-A239-868060B534E2}" xr6:coauthVersionLast="47" xr6:coauthVersionMax="47" xr10:uidLastSave="{00000000-0000-0000-0000-000000000000}"/>
  <bookViews>
    <workbookView xWindow="280" yWindow="980" windowWidth="28020" windowHeight="15300" activeTab="7" xr2:uid="{2B584912-4F4D-3546-940F-D0BD7E45CD39}"/>
  </bookViews>
  <sheets>
    <sheet name=" Kapp" sheetId="1" r:id="rId1"/>
    <sheet name="Bliss independent " sheetId="2" r:id="rId2"/>
    <sheet name="fig supp 2A_Bliss_Trehalose" sheetId="5" r:id="rId3"/>
    <sheet name="fig supp 2B_Bliss_Sucrose" sheetId="6" r:id="rId4"/>
    <sheet name="fig supp 2C" sheetId="7" r:id="rId5"/>
    <sheet name="fig supp 2D_Kapp_Trehalose" sheetId="3" r:id="rId6"/>
    <sheet name="fig supp 2E_Kapp_Sucrose" sheetId="4" r:id="rId7"/>
    <sheet name="fig supp 2F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6" l="1"/>
  <c r="H17" i="6"/>
  <c r="H14" i="6"/>
  <c r="H11" i="6"/>
  <c r="H8" i="6"/>
  <c r="H5" i="6"/>
  <c r="H2" i="6"/>
  <c r="G20" i="6"/>
  <c r="G17" i="6"/>
  <c r="G14" i="6"/>
  <c r="G11" i="6"/>
  <c r="G8" i="6"/>
  <c r="G5" i="6"/>
  <c r="G2" i="6"/>
  <c r="F7" i="6"/>
  <c r="F6" i="6"/>
  <c r="F5" i="6"/>
  <c r="F3" i="6"/>
  <c r="F4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" i="6"/>
  <c r="H20" i="5"/>
  <c r="H17" i="5"/>
  <c r="H14" i="5"/>
  <c r="H11" i="5"/>
  <c r="H8" i="5"/>
  <c r="H5" i="5"/>
  <c r="H2" i="5"/>
  <c r="G20" i="5"/>
  <c r="G17" i="5"/>
  <c r="G14" i="5"/>
  <c r="G11" i="5"/>
  <c r="G8" i="5"/>
  <c r="G5" i="5"/>
  <c r="G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" i="5"/>
  <c r="G20" i="4"/>
  <c r="G17" i="4"/>
  <c r="G14" i="4"/>
  <c r="G11" i="4"/>
  <c r="G8" i="4"/>
  <c r="G5" i="4"/>
  <c r="G2" i="4"/>
  <c r="F20" i="4"/>
  <c r="F17" i="4"/>
  <c r="F14" i="4"/>
  <c r="F11" i="4"/>
  <c r="F8" i="4"/>
  <c r="F5" i="4"/>
  <c r="F2" i="4"/>
  <c r="G20" i="3"/>
  <c r="F20" i="3"/>
  <c r="G17" i="3"/>
  <c r="F17" i="3"/>
  <c r="G14" i="3"/>
  <c r="F14" i="3"/>
  <c r="G11" i="3"/>
  <c r="F11" i="3"/>
  <c r="G8" i="3"/>
  <c r="F8" i="3"/>
  <c r="G5" i="3"/>
  <c r="F5" i="3"/>
  <c r="G2" i="3"/>
  <c r="F2" i="3"/>
  <c r="O82" i="1"/>
  <c r="P82" i="1" s="1"/>
  <c r="O81" i="1"/>
  <c r="O80" i="1"/>
  <c r="P80" i="1" s="1"/>
  <c r="O79" i="1"/>
  <c r="P79" i="1" s="1"/>
  <c r="O78" i="1"/>
  <c r="P78" i="1" s="1"/>
  <c r="O77" i="1"/>
  <c r="Q74" i="1" s="1"/>
  <c r="R74" i="1" s="1"/>
  <c r="S76" i="1"/>
  <c r="P76" i="1"/>
  <c r="O76" i="1"/>
  <c r="O75" i="1"/>
  <c r="O74" i="1"/>
  <c r="P74" i="1" s="1"/>
  <c r="D82" i="1"/>
  <c r="E82" i="1" s="1"/>
  <c r="D81" i="1"/>
  <c r="D80" i="1"/>
  <c r="E80" i="1" s="1"/>
  <c r="E79" i="1"/>
  <c r="D79" i="1"/>
  <c r="D78" i="1"/>
  <c r="E78" i="1" s="1"/>
  <c r="D77" i="1"/>
  <c r="H76" i="1"/>
  <c r="D76" i="1"/>
  <c r="F76" i="1" s="1"/>
  <c r="G76" i="1" s="1"/>
  <c r="D75" i="1"/>
  <c r="F75" i="1" s="1"/>
  <c r="G75" i="1" s="1"/>
  <c r="D74" i="1"/>
  <c r="E74" i="1" s="1"/>
  <c r="O70" i="1"/>
  <c r="P70" i="1" s="1"/>
  <c r="O69" i="1"/>
  <c r="O68" i="1"/>
  <c r="P68" i="1" s="1"/>
  <c r="O67" i="1"/>
  <c r="O66" i="1"/>
  <c r="P66" i="1" s="1"/>
  <c r="O65" i="1"/>
  <c r="Q62" i="1" s="1"/>
  <c r="R62" i="1" s="1"/>
  <c r="O64" i="1"/>
  <c r="P64" i="1" s="1"/>
  <c r="O63" i="1"/>
  <c r="O62" i="1"/>
  <c r="P62" i="1" s="1"/>
  <c r="D70" i="1"/>
  <c r="E70" i="1" s="1"/>
  <c r="D69" i="1"/>
  <c r="D68" i="1"/>
  <c r="E68" i="1" s="1"/>
  <c r="D67" i="1"/>
  <c r="E67" i="1" s="1"/>
  <c r="D66" i="1"/>
  <c r="E66" i="1" s="1"/>
  <c r="D65" i="1"/>
  <c r="D64" i="1"/>
  <c r="E64" i="1" s="1"/>
  <c r="D63" i="1"/>
  <c r="D62" i="1"/>
  <c r="E62" i="1" s="1"/>
  <c r="O58" i="1"/>
  <c r="P58" i="1" s="1"/>
  <c r="O57" i="1"/>
  <c r="O56" i="1"/>
  <c r="P56" i="1" s="1"/>
  <c r="O55" i="1"/>
  <c r="O54" i="1"/>
  <c r="P54" i="1" s="1"/>
  <c r="O53" i="1"/>
  <c r="Q50" i="1" s="1"/>
  <c r="R50" i="1" s="1"/>
  <c r="O52" i="1"/>
  <c r="P52" i="1" s="1"/>
  <c r="O51" i="1"/>
  <c r="O50" i="1"/>
  <c r="D58" i="1"/>
  <c r="E58" i="1" s="1"/>
  <c r="D57" i="1"/>
  <c r="D56" i="1"/>
  <c r="E56" i="1" s="1"/>
  <c r="D55" i="1"/>
  <c r="D54" i="1"/>
  <c r="E54" i="1" s="1"/>
  <c r="D53" i="1"/>
  <c r="D52" i="1"/>
  <c r="E52" i="1" s="1"/>
  <c r="D51" i="1"/>
  <c r="D50" i="1"/>
  <c r="E50" i="1" s="1"/>
  <c r="O46" i="1"/>
  <c r="P46" i="1" s="1"/>
  <c r="O45" i="1"/>
  <c r="O44" i="1"/>
  <c r="P44" i="1" s="1"/>
  <c r="O43" i="1"/>
  <c r="O42" i="1"/>
  <c r="P42" i="1" s="1"/>
  <c r="O41" i="1"/>
  <c r="O40" i="1"/>
  <c r="P40" i="1" s="1"/>
  <c r="O39" i="1"/>
  <c r="O38" i="1"/>
  <c r="D46" i="1"/>
  <c r="E46" i="1" s="1"/>
  <c r="D45" i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O34" i="1"/>
  <c r="P34" i="1" s="1"/>
  <c r="O33" i="1"/>
  <c r="P33" i="1" s="1"/>
  <c r="O32" i="1"/>
  <c r="P32" i="1" s="1"/>
  <c r="O31" i="1"/>
  <c r="O30" i="1"/>
  <c r="P30" i="1" s="1"/>
  <c r="O29" i="1"/>
  <c r="P29" i="1" s="1"/>
  <c r="O28" i="1"/>
  <c r="P28" i="1" s="1"/>
  <c r="O27" i="1"/>
  <c r="O26" i="1"/>
  <c r="D34" i="1"/>
  <c r="E34" i="1" s="1"/>
  <c r="D33" i="1"/>
  <c r="D32" i="1"/>
  <c r="E32" i="1" s="1"/>
  <c r="D31" i="1"/>
  <c r="D30" i="1"/>
  <c r="E30" i="1" s="1"/>
  <c r="D29" i="1"/>
  <c r="E29" i="1" s="1"/>
  <c r="D28" i="1"/>
  <c r="E28" i="1" s="1"/>
  <c r="D27" i="1"/>
  <c r="D26" i="1"/>
  <c r="O22" i="1"/>
  <c r="P22" i="1" s="1"/>
  <c r="O21" i="1"/>
  <c r="O20" i="1"/>
  <c r="P20" i="1" s="1"/>
  <c r="O19" i="1"/>
  <c r="P19" i="1" s="1"/>
  <c r="O18" i="1"/>
  <c r="P18" i="1" s="1"/>
  <c r="O17" i="1"/>
  <c r="P17" i="1" s="1"/>
  <c r="O16" i="1"/>
  <c r="P16" i="1" s="1"/>
  <c r="O15" i="1"/>
  <c r="O14" i="1"/>
  <c r="D22" i="1"/>
  <c r="E22" i="1" s="1"/>
  <c r="D21" i="1"/>
  <c r="D20" i="1"/>
  <c r="E20" i="1" s="1"/>
  <c r="D19" i="1"/>
  <c r="D18" i="1"/>
  <c r="E18" i="1" s="1"/>
  <c r="D17" i="1"/>
  <c r="D16" i="1"/>
  <c r="E16" i="1" s="1"/>
  <c r="D15" i="1"/>
  <c r="D14" i="1"/>
  <c r="E14" i="1" s="1"/>
  <c r="N58" i="2"/>
  <c r="O58" i="2" s="1"/>
  <c r="Q58" i="2" s="1"/>
  <c r="D58" i="2"/>
  <c r="E58" i="2" s="1"/>
  <c r="G58" i="2" s="1"/>
  <c r="N57" i="2"/>
  <c r="O57" i="2" s="1"/>
  <c r="Q57" i="2" s="1"/>
  <c r="D57" i="2"/>
  <c r="E57" i="2" s="1"/>
  <c r="G57" i="2" s="1"/>
  <c r="N56" i="2"/>
  <c r="O56" i="2" s="1"/>
  <c r="Q56" i="2" s="1"/>
  <c r="D56" i="2"/>
  <c r="E56" i="2" s="1"/>
  <c r="G56" i="2" s="1"/>
  <c r="N49" i="2"/>
  <c r="O49" i="2" s="1"/>
  <c r="Q49" i="2" s="1"/>
  <c r="D49" i="2"/>
  <c r="E49" i="2" s="1"/>
  <c r="G49" i="2" s="1"/>
  <c r="N48" i="2"/>
  <c r="O48" i="2" s="1"/>
  <c r="Q48" i="2" s="1"/>
  <c r="D48" i="2"/>
  <c r="E48" i="2" s="1"/>
  <c r="G48" i="2" s="1"/>
  <c r="N47" i="2"/>
  <c r="O47" i="2" s="1"/>
  <c r="Q47" i="2" s="1"/>
  <c r="D47" i="2"/>
  <c r="E47" i="2" s="1"/>
  <c r="G47" i="2" s="1"/>
  <c r="N40" i="2"/>
  <c r="O40" i="2" s="1"/>
  <c r="Q40" i="2" s="1"/>
  <c r="D40" i="2"/>
  <c r="E40" i="2" s="1"/>
  <c r="G40" i="2" s="1"/>
  <c r="N39" i="2"/>
  <c r="O39" i="2" s="1"/>
  <c r="Q39" i="2" s="1"/>
  <c r="D39" i="2"/>
  <c r="E39" i="2" s="1"/>
  <c r="G39" i="2" s="1"/>
  <c r="N38" i="2"/>
  <c r="O38" i="2" s="1"/>
  <c r="Q38" i="2" s="1"/>
  <c r="D38" i="2"/>
  <c r="E38" i="2" s="1"/>
  <c r="G38" i="2" s="1"/>
  <c r="N31" i="2"/>
  <c r="O31" i="2" s="1"/>
  <c r="Q31" i="2" s="1"/>
  <c r="D31" i="2"/>
  <c r="E31" i="2" s="1"/>
  <c r="G31" i="2" s="1"/>
  <c r="N30" i="2"/>
  <c r="O30" i="2" s="1"/>
  <c r="Q30" i="2" s="1"/>
  <c r="D30" i="2"/>
  <c r="E30" i="2" s="1"/>
  <c r="G30" i="2" s="1"/>
  <c r="N29" i="2"/>
  <c r="O29" i="2" s="1"/>
  <c r="Q29" i="2" s="1"/>
  <c r="D29" i="2"/>
  <c r="E29" i="2" s="1"/>
  <c r="G29" i="2" s="1"/>
  <c r="N22" i="2"/>
  <c r="O22" i="2" s="1"/>
  <c r="Q22" i="2" s="1"/>
  <c r="D22" i="2"/>
  <c r="E22" i="2" s="1"/>
  <c r="G22" i="2" s="1"/>
  <c r="N21" i="2"/>
  <c r="O21" i="2" s="1"/>
  <c r="Q21" i="2" s="1"/>
  <c r="D21" i="2"/>
  <c r="E21" i="2" s="1"/>
  <c r="G21" i="2" s="1"/>
  <c r="N20" i="2"/>
  <c r="O20" i="2" s="1"/>
  <c r="Q20" i="2" s="1"/>
  <c r="D20" i="2"/>
  <c r="E20" i="2" s="1"/>
  <c r="G20" i="2" s="1"/>
  <c r="N13" i="2"/>
  <c r="O13" i="2" s="1"/>
  <c r="Q13" i="2" s="1"/>
  <c r="D13" i="2"/>
  <c r="E13" i="2" s="1"/>
  <c r="G13" i="2" s="1"/>
  <c r="N12" i="2"/>
  <c r="O12" i="2" s="1"/>
  <c r="Q12" i="2" s="1"/>
  <c r="D12" i="2"/>
  <c r="E12" i="2" s="1"/>
  <c r="G12" i="2" s="1"/>
  <c r="N11" i="2"/>
  <c r="O11" i="2" s="1"/>
  <c r="Q11" i="2" s="1"/>
  <c r="D11" i="2"/>
  <c r="E11" i="2" s="1"/>
  <c r="G11" i="2" s="1"/>
  <c r="N4" i="2"/>
  <c r="O4" i="2" s="1"/>
  <c r="Q4" i="2" s="1"/>
  <c r="N3" i="2"/>
  <c r="O3" i="2" s="1"/>
  <c r="Q3" i="2" s="1"/>
  <c r="N2" i="2"/>
  <c r="O2" i="2" s="1"/>
  <c r="Q2" i="2" s="1"/>
  <c r="O10" i="1"/>
  <c r="P10" i="1" s="1"/>
  <c r="O9" i="1"/>
  <c r="P9" i="1" s="1"/>
  <c r="O8" i="1"/>
  <c r="P8" i="1" s="1"/>
  <c r="O7" i="1"/>
  <c r="P7" i="1" s="1"/>
  <c r="O6" i="1"/>
  <c r="P6" i="1" s="1"/>
  <c r="O5" i="1"/>
  <c r="P5" i="1" s="1"/>
  <c r="O4" i="1"/>
  <c r="P4" i="1" s="1"/>
  <c r="O3" i="1"/>
  <c r="O2" i="1"/>
  <c r="P2" i="1" s="1"/>
  <c r="D4" i="2"/>
  <c r="E4" i="2" s="1"/>
  <c r="G4" i="2" s="1"/>
  <c r="D3" i="2"/>
  <c r="E3" i="2" s="1"/>
  <c r="G3" i="2" s="1"/>
  <c r="D2" i="2"/>
  <c r="E2" i="2" s="1"/>
  <c r="G2" i="2" s="1"/>
  <c r="D7" i="1"/>
  <c r="E7" i="1" s="1"/>
  <c r="D5" i="1"/>
  <c r="E5" i="1" s="1"/>
  <c r="D4" i="1"/>
  <c r="D3" i="1"/>
  <c r="E3" i="1" s="1"/>
  <c r="D8" i="1"/>
  <c r="E8" i="1" s="1"/>
  <c r="D9" i="1"/>
  <c r="E9" i="1" s="1"/>
  <c r="D10" i="1"/>
  <c r="E10" i="1" s="1"/>
  <c r="D2" i="1"/>
  <c r="Q75" i="1" l="1"/>
  <c r="R75" i="1" s="1"/>
  <c r="S75" i="1"/>
  <c r="E76" i="1"/>
  <c r="F74" i="1"/>
  <c r="G74" i="1" s="1"/>
  <c r="H75" i="1"/>
  <c r="H74" i="1"/>
  <c r="S74" i="1"/>
  <c r="Q76" i="1"/>
  <c r="R76" i="1" s="1"/>
  <c r="P77" i="1"/>
  <c r="P81" i="1"/>
  <c r="P75" i="1"/>
  <c r="E75" i="1"/>
  <c r="E77" i="1"/>
  <c r="E81" i="1"/>
  <c r="S64" i="1"/>
  <c r="Q38" i="1"/>
  <c r="R38" i="1" s="1"/>
  <c r="Q64" i="1"/>
  <c r="R64" i="1" s="1"/>
  <c r="H62" i="1"/>
  <c r="H63" i="1"/>
  <c r="F64" i="1"/>
  <c r="G64" i="1" s="1"/>
  <c r="H64" i="1"/>
  <c r="F63" i="1"/>
  <c r="G63" i="1" s="1"/>
  <c r="F62" i="1"/>
  <c r="G62" i="1" s="1"/>
  <c r="S62" i="1"/>
  <c r="P67" i="1"/>
  <c r="Q63" i="1"/>
  <c r="R63" i="1" s="1"/>
  <c r="S63" i="1"/>
  <c r="P65" i="1"/>
  <c r="P69" i="1"/>
  <c r="P63" i="1"/>
  <c r="E65" i="1"/>
  <c r="E69" i="1"/>
  <c r="E63" i="1"/>
  <c r="S50" i="1"/>
  <c r="H51" i="1"/>
  <c r="F51" i="1"/>
  <c r="G51" i="1" s="1"/>
  <c r="S52" i="1"/>
  <c r="P50" i="1"/>
  <c r="S51" i="1"/>
  <c r="Q51" i="1"/>
  <c r="R51" i="1" s="1"/>
  <c r="H52" i="1"/>
  <c r="F50" i="1"/>
  <c r="G50" i="1" s="1"/>
  <c r="P55" i="1"/>
  <c r="Q52" i="1"/>
  <c r="R52" i="1" s="1"/>
  <c r="P53" i="1"/>
  <c r="P57" i="1"/>
  <c r="P51" i="1"/>
  <c r="H50" i="1"/>
  <c r="F52" i="1"/>
  <c r="G52" i="1" s="1"/>
  <c r="E55" i="1"/>
  <c r="E53" i="1"/>
  <c r="E57" i="1"/>
  <c r="E51" i="1"/>
  <c r="S38" i="1"/>
  <c r="H39" i="1"/>
  <c r="F38" i="1"/>
  <c r="G38" i="1" s="1"/>
  <c r="Q40" i="1"/>
  <c r="R40" i="1" s="1"/>
  <c r="P38" i="1"/>
  <c r="S39" i="1"/>
  <c r="Q39" i="1"/>
  <c r="R39" i="1" s="1"/>
  <c r="H38" i="1"/>
  <c r="P43" i="1"/>
  <c r="P41" i="1"/>
  <c r="P45" i="1"/>
  <c r="S40" i="1"/>
  <c r="P39" i="1"/>
  <c r="F40" i="1"/>
  <c r="G40" i="1" s="1"/>
  <c r="H40" i="1"/>
  <c r="F39" i="1"/>
  <c r="G39" i="1" s="1"/>
  <c r="E45" i="1"/>
  <c r="E38" i="1"/>
  <c r="H28" i="1"/>
  <c r="H4" i="1"/>
  <c r="Q28" i="1"/>
  <c r="R28" i="1" s="1"/>
  <c r="F26" i="1"/>
  <c r="G26" i="1" s="1"/>
  <c r="Q26" i="1"/>
  <c r="R26" i="1" s="1"/>
  <c r="S26" i="1"/>
  <c r="Q27" i="1"/>
  <c r="R27" i="1" s="1"/>
  <c r="H27" i="1"/>
  <c r="E26" i="1"/>
  <c r="H26" i="1"/>
  <c r="F27" i="1"/>
  <c r="G27" i="1" s="1"/>
  <c r="P31" i="1"/>
  <c r="P27" i="1"/>
  <c r="S28" i="1"/>
  <c r="P26" i="1"/>
  <c r="S27" i="1"/>
  <c r="E31" i="1"/>
  <c r="F28" i="1"/>
  <c r="G28" i="1" s="1"/>
  <c r="E27" i="1"/>
  <c r="E33" i="1"/>
  <c r="S2" i="1"/>
  <c r="S3" i="1"/>
  <c r="H2" i="1"/>
  <c r="S4" i="1"/>
  <c r="H15" i="1"/>
  <c r="H16" i="1"/>
  <c r="F15" i="1"/>
  <c r="G15" i="1" s="1"/>
  <c r="Q14" i="1"/>
  <c r="R14" i="1" s="1"/>
  <c r="S14" i="1"/>
  <c r="S15" i="1"/>
  <c r="P14" i="1"/>
  <c r="Q15" i="1"/>
  <c r="R15" i="1" s="1"/>
  <c r="F14" i="1"/>
  <c r="G14" i="1" s="1"/>
  <c r="H14" i="1"/>
  <c r="S16" i="1"/>
  <c r="Q16" i="1"/>
  <c r="R16" i="1" s="1"/>
  <c r="P21" i="1"/>
  <c r="P15" i="1"/>
  <c r="F16" i="1"/>
  <c r="G16" i="1" s="1"/>
  <c r="E15" i="1"/>
  <c r="E17" i="1"/>
  <c r="E21" i="1"/>
  <c r="E19" i="1"/>
  <c r="Q4" i="1"/>
  <c r="R4" i="1" s="1"/>
  <c r="Q3" i="1"/>
  <c r="R3" i="1" s="1"/>
  <c r="Q2" i="1"/>
  <c r="R2" i="1" s="1"/>
  <c r="P3" i="1"/>
  <c r="D6" i="1"/>
  <c r="E6" i="1" s="1"/>
  <c r="F4" i="1"/>
  <c r="G4" i="1" s="1"/>
  <c r="F2" i="1"/>
  <c r="G2" i="1" s="1"/>
  <c r="E4" i="1"/>
  <c r="E2" i="1"/>
  <c r="H3" i="1" l="1"/>
  <c r="F3" i="1"/>
  <c r="G3" i="1" s="1"/>
</calcChain>
</file>

<file path=xl/sharedStrings.xml><?xml version="1.0" encoding="utf-8"?>
<sst xmlns="http://schemas.openxmlformats.org/spreadsheetml/2006/main" count="558" uniqueCount="54">
  <si>
    <t>Samples</t>
  </si>
  <si>
    <t>Mixture</t>
  </si>
  <si>
    <t>CAHS D</t>
  </si>
  <si>
    <t>Trehalose</t>
  </si>
  <si>
    <t>Experimental</t>
  </si>
  <si>
    <t>Expected</t>
  </si>
  <si>
    <t>Expected Fraction</t>
  </si>
  <si>
    <t>Replicate</t>
  </si>
  <si>
    <t xml:space="preserve">Kapp </t>
  </si>
  <si>
    <t>Expected Kpp</t>
  </si>
  <si>
    <t>Frac</t>
  </si>
  <si>
    <t>Protection</t>
  </si>
  <si>
    <t>Synergy</t>
  </si>
  <si>
    <t>CAHS*Trehalose</t>
  </si>
  <si>
    <t>Sucrose</t>
  </si>
  <si>
    <t>CAHS*Sucrose</t>
  </si>
  <si>
    <t>AtLEA3-3</t>
  </si>
  <si>
    <t>AtLEA3-3*Trehalose</t>
  </si>
  <si>
    <t>AtLEA3-3*Sucrose</t>
  </si>
  <si>
    <t>AavLEA1</t>
  </si>
  <si>
    <t>AavLEA1*Trehalose</t>
  </si>
  <si>
    <t>AavLEA1*Sucrose</t>
  </si>
  <si>
    <t>HeLEA68614</t>
  </si>
  <si>
    <t>HeLEA68614*Trehalose</t>
  </si>
  <si>
    <t>HeLEA68614*Sucrose</t>
  </si>
  <si>
    <t>AtLEA4-2</t>
  </si>
  <si>
    <t>AtLEA4-2*Trehalose</t>
  </si>
  <si>
    <t>AtLEA4-2*Sucrose</t>
  </si>
  <si>
    <t>AvLEA1C</t>
  </si>
  <si>
    <t>AvLEA1C*Trehalose</t>
  </si>
  <si>
    <t>AvLEA1C*Sucrose</t>
  </si>
  <si>
    <t>BSA</t>
  </si>
  <si>
    <t>BSA*Trehalose</t>
  </si>
  <si>
    <t>BSA*Sucrose</t>
  </si>
  <si>
    <t>Experimental Kapp</t>
  </si>
  <si>
    <t>% Expected</t>
  </si>
  <si>
    <t>% Experimental</t>
  </si>
  <si>
    <t>Synergy_Bliss</t>
  </si>
  <si>
    <t>Synergy_Kapp</t>
  </si>
  <si>
    <t>Synergy score_Bliss</t>
  </si>
  <si>
    <t>Avg Synergy</t>
  </si>
  <si>
    <t>STD</t>
  </si>
  <si>
    <t>Avg</t>
  </si>
  <si>
    <t>% Synergy</t>
  </si>
  <si>
    <t>Average</t>
  </si>
  <si>
    <t>prot</t>
  </si>
  <si>
    <t>%synergy_tre</t>
  </si>
  <si>
    <t>%synergy_tre_err</t>
  </si>
  <si>
    <t>%synergy_suc</t>
  </si>
  <si>
    <t>%synergy_suc_err</t>
  </si>
  <si>
    <t>Kapp_tre</t>
  </si>
  <si>
    <t>Kapp_tre_err</t>
  </si>
  <si>
    <t>Kapp_suc</t>
  </si>
  <si>
    <t>Kapp_suc_err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</si>
</sst>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7A05E-00F6-E241-A4E0-9029B09755FB}">
  <dimension ref="A1:S104"/>
  <sheetViews>
    <sheetView workbookViewId="0">
      <selection activeCell="H11" sqref="H11"/>
    </sheetView>
  </sheetViews>
  <sheetFormatPr baseColWidth="10" defaultRowHeight="16" x14ac:dyDescent="0.2"/>
  <sheetData>
    <row r="1" spans="1:19" x14ac:dyDescent="0.2">
      <c r="A1" s="1" t="s">
        <v>0</v>
      </c>
      <c r="B1" t="s">
        <v>7</v>
      </c>
      <c r="C1" t="s">
        <v>11</v>
      </c>
      <c r="D1" s="1" t="s">
        <v>8</v>
      </c>
      <c r="E1" s="1" t="s">
        <v>10</v>
      </c>
      <c r="F1" t="s">
        <v>6</v>
      </c>
      <c r="G1" t="s">
        <v>9</v>
      </c>
      <c r="H1" t="s">
        <v>12</v>
      </c>
      <c r="K1" s="1"/>
      <c r="L1" s="1" t="s">
        <v>0</v>
      </c>
      <c r="M1" t="s">
        <v>7</v>
      </c>
      <c r="N1" t="s">
        <v>11</v>
      </c>
      <c r="O1" s="1" t="s">
        <v>8</v>
      </c>
      <c r="P1" s="1" t="s">
        <v>10</v>
      </c>
      <c r="Q1" t="s">
        <v>6</v>
      </c>
      <c r="R1" t="s">
        <v>9</v>
      </c>
      <c r="S1" t="s">
        <v>12</v>
      </c>
    </row>
    <row r="2" spans="1:19" x14ac:dyDescent="0.2">
      <c r="A2" s="1" t="s">
        <v>2</v>
      </c>
      <c r="B2">
        <v>1</v>
      </c>
      <c r="C2">
        <v>37.628378378378379</v>
      </c>
      <c r="D2">
        <f>C2/(100-C2)</f>
        <v>0.60329325100205833</v>
      </c>
      <c r="E2">
        <f>D2/(1+D2)</f>
        <v>0.3762837837837838</v>
      </c>
      <c r="F2">
        <f>(D2+D5)/(1+D2+D5)</f>
        <v>0.37685466432325926</v>
      </c>
      <c r="G2">
        <f>F2/(1-F2)</f>
        <v>0.6047620719394331</v>
      </c>
      <c r="H2">
        <f>D8-D2-D5</f>
        <v>6.6619045947272451</v>
      </c>
      <c r="K2" s="1"/>
      <c r="L2" s="1" t="s">
        <v>2</v>
      </c>
      <c r="M2">
        <v>1</v>
      </c>
      <c r="N2">
        <v>35.315789473684212</v>
      </c>
      <c r="O2">
        <f>N2/(100-N2)</f>
        <v>0.54597233523189592</v>
      </c>
      <c r="P2">
        <f>O2/(1+O2)</f>
        <v>0.35315789473684212</v>
      </c>
      <c r="Q2">
        <f>(O2+O5)/(1+O2+O5)</f>
        <v>0.35786144848321816</v>
      </c>
      <c r="R2">
        <f>Q2/(1-Q2)</f>
        <v>0.55729631500541621</v>
      </c>
      <c r="S2">
        <f>O8-O2-O5</f>
        <v>1.3944388265980932</v>
      </c>
    </row>
    <row r="3" spans="1:19" x14ac:dyDescent="0.2">
      <c r="A3" s="1" t="s">
        <v>2</v>
      </c>
      <c r="B3">
        <v>2</v>
      </c>
      <c r="C3">
        <v>42.530144927536234</v>
      </c>
      <c r="D3">
        <f t="shared" ref="D3:D10" si="0">C3/(100-C3)</f>
        <v>0.740042668872402</v>
      </c>
      <c r="E3">
        <f t="shared" ref="E3:E10" si="1">D3/(1+D3)</f>
        <v>0.42530144927536234</v>
      </c>
      <c r="F3">
        <f>(D3+D6)/(1+D3+D6)</f>
        <v>0.42929993785097015</v>
      </c>
      <c r="G3">
        <f t="shared" ref="G3:G4" si="2">F3/(1-F3)</f>
        <v>0.75223390765789822</v>
      </c>
      <c r="H3">
        <f>D9-D3-D6</f>
        <v>3.7076110535824172</v>
      </c>
      <c r="K3" s="1"/>
      <c r="L3" s="1" t="s">
        <v>2</v>
      </c>
      <c r="M3">
        <v>2</v>
      </c>
      <c r="N3">
        <v>39.849295774647885</v>
      </c>
      <c r="O3">
        <f t="shared" ref="O3:O10" si="3">N3/(100-N3)</f>
        <v>0.66249092654599939</v>
      </c>
      <c r="P3">
        <f t="shared" ref="P3:P10" si="4">O3/(1+O3)</f>
        <v>0.3984929577464788</v>
      </c>
      <c r="Q3">
        <f>(O3+O6)/(1+O3+O6)</f>
        <v>0.40105238466163662</v>
      </c>
      <c r="R3">
        <f t="shared" ref="R3:R4" si="5">Q3/(1-Q3)</f>
        <v>0.66959509377972926</v>
      </c>
      <c r="S3">
        <f>O9-O3-O6</f>
        <v>1.4476118887639104</v>
      </c>
    </row>
    <row r="4" spans="1:19" x14ac:dyDescent="0.2">
      <c r="A4" s="1" t="s">
        <v>2</v>
      </c>
      <c r="B4">
        <v>3</v>
      </c>
      <c r="C4">
        <v>43.130136986301366</v>
      </c>
      <c r="D4">
        <f t="shared" si="0"/>
        <v>0.75840057810429951</v>
      </c>
      <c r="E4">
        <f t="shared" si="1"/>
        <v>0.43130136986301365</v>
      </c>
      <c r="F4">
        <f>(D4+D7)/(1+D4+D7)</f>
        <v>0.43415164112590848</v>
      </c>
      <c r="G4">
        <f t="shared" si="2"/>
        <v>0.7672579310643769</v>
      </c>
      <c r="H4">
        <f>D10-D4-D7</f>
        <v>4.2657999201752936</v>
      </c>
      <c r="K4" s="1"/>
      <c r="L4" s="1" t="s">
        <v>2</v>
      </c>
      <c r="M4">
        <v>3</v>
      </c>
      <c r="N4">
        <v>33.376923076923084</v>
      </c>
      <c r="O4">
        <f t="shared" si="3"/>
        <v>0.50098141092252635</v>
      </c>
      <c r="P4">
        <f t="shared" si="4"/>
        <v>0.33376923076923082</v>
      </c>
      <c r="Q4">
        <f>(O4+O7)/(1+O4+O7)</f>
        <v>0.33576360456239618</v>
      </c>
      <c r="R4">
        <f t="shared" si="5"/>
        <v>0.5054881166835079</v>
      </c>
      <c r="S4">
        <f>O10-O4-O7</f>
        <v>1.4841132697982939</v>
      </c>
    </row>
    <row r="5" spans="1:19" x14ac:dyDescent="0.2">
      <c r="A5" s="1" t="s">
        <v>3</v>
      </c>
      <c r="B5">
        <v>1</v>
      </c>
      <c r="C5">
        <v>0.14666666666666667</v>
      </c>
      <c r="D5">
        <f t="shared" si="0"/>
        <v>1.4688209373748162E-3</v>
      </c>
      <c r="E5">
        <f t="shared" si="1"/>
        <v>1.4666666666666667E-3</v>
      </c>
      <c r="L5" s="1" t="s">
        <v>14</v>
      </c>
      <c r="M5">
        <v>1</v>
      </c>
      <c r="N5">
        <v>1.1197183098591548</v>
      </c>
      <c r="O5">
        <f t="shared" si="3"/>
        <v>1.1323979773520402E-2</v>
      </c>
      <c r="P5">
        <f t="shared" si="4"/>
        <v>1.1197183098591546E-2</v>
      </c>
    </row>
    <row r="6" spans="1:19" x14ac:dyDescent="0.2">
      <c r="A6" s="1" t="s">
        <v>3</v>
      </c>
      <c r="B6">
        <v>2</v>
      </c>
      <c r="C6">
        <v>1.2044402597402597</v>
      </c>
      <c r="D6">
        <f t="shared" si="0"/>
        <v>1.2191238785496184E-2</v>
      </c>
      <c r="E6">
        <f t="shared" si="1"/>
        <v>1.2044402597402599E-2</v>
      </c>
      <c r="L6" s="1" t="s">
        <v>14</v>
      </c>
      <c r="M6">
        <v>2</v>
      </c>
      <c r="N6">
        <v>0.70540540540540542</v>
      </c>
      <c r="O6">
        <f t="shared" si="3"/>
        <v>7.1041672337298235E-3</v>
      </c>
      <c r="P6">
        <f t="shared" si="4"/>
        <v>7.0540540540540543E-3</v>
      </c>
    </row>
    <row r="7" spans="1:19" x14ac:dyDescent="0.2">
      <c r="A7" s="1" t="s">
        <v>3</v>
      </c>
      <c r="B7">
        <v>3</v>
      </c>
      <c r="C7">
        <v>0.87795890410958899</v>
      </c>
      <c r="D7">
        <f t="shared" si="0"/>
        <v>8.857352960077303E-3</v>
      </c>
      <c r="E7">
        <f t="shared" si="1"/>
        <v>8.7795890410958897E-3</v>
      </c>
      <c r="K7" s="1"/>
      <c r="L7" s="1" t="s">
        <v>14</v>
      </c>
      <c r="M7">
        <v>3</v>
      </c>
      <c r="N7">
        <v>0.44864864864864862</v>
      </c>
      <c r="O7">
        <f t="shared" si="3"/>
        <v>4.506705760981701E-3</v>
      </c>
      <c r="P7">
        <f t="shared" si="4"/>
        <v>4.4864864864864852E-3</v>
      </c>
    </row>
    <row r="8" spans="1:19" x14ac:dyDescent="0.2">
      <c r="A8" s="1" t="s">
        <v>1</v>
      </c>
      <c r="B8">
        <v>1</v>
      </c>
      <c r="C8">
        <v>87.90322580645163</v>
      </c>
      <c r="D8">
        <f t="shared" si="0"/>
        <v>7.2666666666666782</v>
      </c>
      <c r="E8">
        <f t="shared" si="1"/>
        <v>0.87903225806451635</v>
      </c>
      <c r="L8" s="1" t="s">
        <v>1</v>
      </c>
      <c r="M8">
        <v>1</v>
      </c>
      <c r="N8">
        <v>66.121621621621614</v>
      </c>
      <c r="O8">
        <f t="shared" si="3"/>
        <v>1.9517351416035096</v>
      </c>
      <c r="P8">
        <f t="shared" si="4"/>
        <v>0.66121621621621618</v>
      </c>
    </row>
    <row r="9" spans="1:19" x14ac:dyDescent="0.2">
      <c r="A9" s="1" t="s">
        <v>1</v>
      </c>
      <c r="B9">
        <v>2</v>
      </c>
      <c r="C9">
        <v>81.684461608359854</v>
      </c>
      <c r="D9">
        <f t="shared" si="0"/>
        <v>4.4598449612403153</v>
      </c>
      <c r="E9">
        <f t="shared" si="1"/>
        <v>0.81684461608359848</v>
      </c>
      <c r="L9" s="1" t="s">
        <v>1</v>
      </c>
      <c r="M9">
        <v>2</v>
      </c>
      <c r="N9">
        <v>67.919999999999987</v>
      </c>
      <c r="O9">
        <f t="shared" si="3"/>
        <v>2.1172069825436397</v>
      </c>
      <c r="P9">
        <f t="shared" si="4"/>
        <v>0.67919999999999991</v>
      </c>
    </row>
    <row r="10" spans="1:19" x14ac:dyDescent="0.2">
      <c r="A10" s="1" t="s">
        <v>1</v>
      </c>
      <c r="B10">
        <v>3</v>
      </c>
      <c r="C10">
        <v>83.424657534246577</v>
      </c>
      <c r="D10">
        <f t="shared" si="0"/>
        <v>5.0330578512396702</v>
      </c>
      <c r="E10">
        <f t="shared" si="1"/>
        <v>0.83424657534246582</v>
      </c>
      <c r="L10" s="1" t="s">
        <v>1</v>
      </c>
      <c r="M10">
        <v>3</v>
      </c>
      <c r="N10">
        <v>66.550724637681157</v>
      </c>
      <c r="O10">
        <f t="shared" si="3"/>
        <v>1.9896013864818021</v>
      </c>
      <c r="P10">
        <f t="shared" si="4"/>
        <v>0.66550724637681158</v>
      </c>
    </row>
    <row r="11" spans="1:19" x14ac:dyDescent="0.2">
      <c r="A11" s="1"/>
    </row>
    <row r="12" spans="1:19" x14ac:dyDescent="0.2">
      <c r="A12" s="1"/>
    </row>
    <row r="13" spans="1:19" x14ac:dyDescent="0.2">
      <c r="A13" s="1" t="s">
        <v>0</v>
      </c>
      <c r="B13" t="s">
        <v>7</v>
      </c>
      <c r="C13" t="s">
        <v>11</v>
      </c>
      <c r="D13" s="1" t="s">
        <v>8</v>
      </c>
      <c r="E13" s="1" t="s">
        <v>10</v>
      </c>
      <c r="F13" t="s">
        <v>6</v>
      </c>
      <c r="G13" t="s">
        <v>9</v>
      </c>
      <c r="H13" t="s">
        <v>12</v>
      </c>
      <c r="K13" s="1"/>
      <c r="L13" s="1" t="s">
        <v>0</v>
      </c>
      <c r="M13" t="s">
        <v>7</v>
      </c>
      <c r="N13" t="s">
        <v>11</v>
      </c>
      <c r="O13" s="1" t="s">
        <v>8</v>
      </c>
      <c r="P13" s="1" t="s">
        <v>10</v>
      </c>
      <c r="Q13" t="s">
        <v>6</v>
      </c>
      <c r="R13" t="s">
        <v>9</v>
      </c>
      <c r="S13" t="s">
        <v>12</v>
      </c>
    </row>
    <row r="14" spans="1:19" x14ac:dyDescent="0.2">
      <c r="A14" s="1" t="s">
        <v>16</v>
      </c>
      <c r="B14">
        <v>1</v>
      </c>
      <c r="C14">
        <v>33.734939759036145</v>
      </c>
      <c r="D14">
        <f>C14/(100-C14)</f>
        <v>0.50909090909090904</v>
      </c>
      <c r="E14">
        <f>D14/(1+D14)</f>
        <v>0.33734939759036142</v>
      </c>
      <c r="F14">
        <f>(D14+D17)/(1+D14+D17)</f>
        <v>0.36835389196086765</v>
      </c>
      <c r="G14">
        <f>F14/(1-F14)</f>
        <v>0.583164983164983</v>
      </c>
      <c r="H14">
        <f>D20-D14-D17</f>
        <v>0.70715759748017837</v>
      </c>
      <c r="K14" s="1"/>
      <c r="L14" s="1" t="s">
        <v>16</v>
      </c>
      <c r="M14">
        <v>1</v>
      </c>
      <c r="N14">
        <v>33.734939759036145</v>
      </c>
      <c r="O14">
        <f>N14/(100-N14)</f>
        <v>0.50909090909090904</v>
      </c>
      <c r="P14">
        <f>O14/(1+O14)</f>
        <v>0.33734939759036142</v>
      </c>
      <c r="Q14">
        <f>(O14+O17)/(1+O14+O17)</f>
        <v>0.36902485659655831</v>
      </c>
      <c r="R14">
        <f>Q14/(1-Q14)</f>
        <v>0.58484848484848484</v>
      </c>
      <c r="S14">
        <f>O20-O14-O17</f>
        <v>0.67229437229437228</v>
      </c>
    </row>
    <row r="15" spans="1:19" x14ac:dyDescent="0.2">
      <c r="A15" s="1" t="s">
        <v>16</v>
      </c>
      <c r="B15">
        <v>2</v>
      </c>
      <c r="C15">
        <v>28.571428571428569</v>
      </c>
      <c r="D15">
        <f t="shared" ref="D15:D22" si="6">C15/(100-C15)</f>
        <v>0.39999999999999997</v>
      </c>
      <c r="E15">
        <f t="shared" ref="E15:E22" si="7">D15/(1+D15)</f>
        <v>0.2857142857142857</v>
      </c>
      <c r="F15">
        <f>(D15+D18)/(1+D15+D18)</f>
        <v>0.34540389972144847</v>
      </c>
      <c r="G15">
        <f t="shared" ref="G15:G16" si="8">F15/(1-F15)</f>
        <v>0.52765957446808509</v>
      </c>
      <c r="H15">
        <f>D21-D15-D18</f>
        <v>0.92061628760087988</v>
      </c>
      <c r="K15" s="1"/>
      <c r="L15" s="1" t="s">
        <v>16</v>
      </c>
      <c r="M15">
        <v>2</v>
      </c>
      <c r="N15">
        <v>28.571428571428569</v>
      </c>
      <c r="O15">
        <f t="shared" ref="O15:O22" si="9">N15/(100-N15)</f>
        <v>0.39999999999999997</v>
      </c>
      <c r="P15">
        <f t="shared" ref="P15:P22" si="10">O15/(1+O15)</f>
        <v>0.2857142857142857</v>
      </c>
      <c r="Q15">
        <f>(O15+O18)/(1+O15+O18)</f>
        <v>0.3258426966292135</v>
      </c>
      <c r="R15">
        <f t="shared" ref="R15:R16" si="11">Q15/(1-Q15)</f>
        <v>0.48333333333333339</v>
      </c>
      <c r="S15">
        <f>O21-O15-O18</f>
        <v>0.87150537634408598</v>
      </c>
    </row>
    <row r="16" spans="1:19" x14ac:dyDescent="0.2">
      <c r="A16" s="1" t="s">
        <v>16</v>
      </c>
      <c r="B16">
        <v>3</v>
      </c>
      <c r="C16">
        <v>30.952380952380953</v>
      </c>
      <c r="D16">
        <f t="shared" si="6"/>
        <v>0.44827586206896552</v>
      </c>
      <c r="E16">
        <f t="shared" si="7"/>
        <v>0.30952380952380953</v>
      </c>
      <c r="F16">
        <f>(D16+D19)/(1+D16+D19)</f>
        <v>0.38585345192714954</v>
      </c>
      <c r="G16">
        <f t="shared" si="8"/>
        <v>0.62827586206896557</v>
      </c>
      <c r="H16">
        <f>D22-D16-D19</f>
        <v>0.6620467185761959</v>
      </c>
      <c r="K16" s="1"/>
      <c r="L16" s="1" t="s">
        <v>16</v>
      </c>
      <c r="M16">
        <v>3</v>
      </c>
      <c r="N16">
        <v>30.952380952380953</v>
      </c>
      <c r="O16">
        <f t="shared" si="9"/>
        <v>0.44827586206896552</v>
      </c>
      <c r="P16">
        <f t="shared" si="10"/>
        <v>0.30952380952380953</v>
      </c>
      <c r="Q16">
        <f>(O16+O19)/(1+O16+O19)</f>
        <v>0.34111707163142946</v>
      </c>
      <c r="R16">
        <f t="shared" si="11"/>
        <v>0.51772030651340994</v>
      </c>
      <c r="S16">
        <f>O22-O16-O19</f>
        <v>0.87621908742598342</v>
      </c>
    </row>
    <row r="17" spans="1:19" x14ac:dyDescent="0.2">
      <c r="A17" s="1" t="s">
        <v>3</v>
      </c>
      <c r="B17">
        <v>1</v>
      </c>
      <c r="C17">
        <v>6.8965517241379324</v>
      </c>
      <c r="D17">
        <f t="shared" si="6"/>
        <v>7.4074074074074098E-2</v>
      </c>
      <c r="E17">
        <f t="shared" si="7"/>
        <v>6.8965517241379323E-2</v>
      </c>
      <c r="L17" s="1" t="s">
        <v>14</v>
      </c>
      <c r="M17">
        <v>1</v>
      </c>
      <c r="N17">
        <v>7.042253521126761</v>
      </c>
      <c r="O17">
        <f t="shared" si="9"/>
        <v>7.5757575757575774E-2</v>
      </c>
      <c r="P17">
        <f t="shared" si="10"/>
        <v>7.0422535211267623E-2</v>
      </c>
    </row>
    <row r="18" spans="1:19" x14ac:dyDescent="0.2">
      <c r="A18" s="1" t="s">
        <v>3</v>
      </c>
      <c r="B18">
        <v>2</v>
      </c>
      <c r="C18">
        <v>11.320754716981131</v>
      </c>
      <c r="D18">
        <f t="shared" si="6"/>
        <v>0.1276595744680851</v>
      </c>
      <c r="E18">
        <f t="shared" si="7"/>
        <v>0.11320754716981131</v>
      </c>
      <c r="L18" s="1" t="s">
        <v>14</v>
      </c>
      <c r="M18">
        <v>2</v>
      </c>
      <c r="N18">
        <v>7.6923076923076916</v>
      </c>
      <c r="O18">
        <f t="shared" si="9"/>
        <v>8.3333333333333329E-2</v>
      </c>
      <c r="P18">
        <f t="shared" si="10"/>
        <v>7.6923076923076927E-2</v>
      </c>
    </row>
    <row r="19" spans="1:19" x14ac:dyDescent="0.2">
      <c r="A19" s="1" t="s">
        <v>3</v>
      </c>
      <c r="B19">
        <v>3</v>
      </c>
      <c r="C19">
        <v>15.254237288135593</v>
      </c>
      <c r="D19">
        <f t="shared" si="6"/>
        <v>0.18000000000000002</v>
      </c>
      <c r="E19">
        <f t="shared" si="7"/>
        <v>0.15254237288135597</v>
      </c>
      <c r="K19" s="1"/>
      <c r="L19" s="1" t="s">
        <v>14</v>
      </c>
      <c r="M19">
        <v>3</v>
      </c>
      <c r="N19">
        <v>6.4935064935064926</v>
      </c>
      <c r="O19">
        <f t="shared" si="9"/>
        <v>6.9444444444444434E-2</v>
      </c>
      <c r="P19">
        <f t="shared" si="10"/>
        <v>6.4935064935064929E-2</v>
      </c>
    </row>
    <row r="20" spans="1:19" x14ac:dyDescent="0.2">
      <c r="A20" s="1" t="s">
        <v>1</v>
      </c>
      <c r="B20">
        <v>1</v>
      </c>
      <c r="C20">
        <v>56.338028169014088</v>
      </c>
      <c r="D20">
        <f t="shared" si="6"/>
        <v>1.2903225806451615</v>
      </c>
      <c r="E20">
        <f t="shared" si="7"/>
        <v>0.56338028169014087</v>
      </c>
      <c r="L20" s="1" t="s">
        <v>1</v>
      </c>
      <c r="M20">
        <v>1</v>
      </c>
      <c r="N20">
        <v>55.696202531645568</v>
      </c>
      <c r="O20">
        <f t="shared" si="9"/>
        <v>1.2571428571428571</v>
      </c>
      <c r="P20">
        <f t="shared" si="10"/>
        <v>0.55696202531645567</v>
      </c>
    </row>
    <row r="21" spans="1:19" x14ac:dyDescent="0.2">
      <c r="A21" s="1" t="s">
        <v>1</v>
      </c>
      <c r="B21">
        <v>2</v>
      </c>
      <c r="C21">
        <v>59.154929577464777</v>
      </c>
      <c r="D21">
        <f t="shared" si="6"/>
        <v>1.4482758620689649</v>
      </c>
      <c r="E21">
        <f t="shared" si="7"/>
        <v>0.59154929577464777</v>
      </c>
      <c r="L21" s="1" t="s">
        <v>1</v>
      </c>
      <c r="M21">
        <v>2</v>
      </c>
      <c r="N21">
        <v>57.534246575342465</v>
      </c>
      <c r="O21">
        <f t="shared" si="9"/>
        <v>1.3548387096774193</v>
      </c>
      <c r="P21">
        <f t="shared" si="10"/>
        <v>0.57534246575342474</v>
      </c>
    </row>
    <row r="22" spans="1:19" x14ac:dyDescent="0.2">
      <c r="A22" s="1" t="s">
        <v>1</v>
      </c>
      <c r="B22">
        <v>3</v>
      </c>
      <c r="C22">
        <v>56.338028169014088</v>
      </c>
      <c r="D22">
        <f t="shared" si="6"/>
        <v>1.2903225806451615</v>
      </c>
      <c r="E22">
        <f t="shared" si="7"/>
        <v>0.56338028169014087</v>
      </c>
      <c r="L22" s="1" t="s">
        <v>1</v>
      </c>
      <c r="M22">
        <v>3</v>
      </c>
      <c r="N22">
        <v>58.227848101265813</v>
      </c>
      <c r="O22">
        <f t="shared" si="9"/>
        <v>1.3939393939393934</v>
      </c>
      <c r="P22">
        <f t="shared" si="10"/>
        <v>0.58227848101265811</v>
      </c>
    </row>
    <row r="23" spans="1:19" x14ac:dyDescent="0.2">
      <c r="B23" s="1"/>
    </row>
    <row r="24" spans="1:19" x14ac:dyDescent="0.2">
      <c r="B24" s="1"/>
    </row>
    <row r="25" spans="1:19" x14ac:dyDescent="0.2">
      <c r="A25" s="1" t="s">
        <v>0</v>
      </c>
      <c r="B25" t="s">
        <v>7</v>
      </c>
      <c r="C25" t="s">
        <v>11</v>
      </c>
      <c r="D25" s="1" t="s">
        <v>8</v>
      </c>
      <c r="E25" s="1" t="s">
        <v>10</v>
      </c>
      <c r="F25" t="s">
        <v>6</v>
      </c>
      <c r="G25" t="s">
        <v>9</v>
      </c>
      <c r="H25" t="s">
        <v>12</v>
      </c>
      <c r="K25" s="1"/>
      <c r="L25" s="1" t="s">
        <v>0</v>
      </c>
      <c r="M25" t="s">
        <v>7</v>
      </c>
      <c r="N25" t="s">
        <v>11</v>
      </c>
      <c r="O25" s="1" t="s">
        <v>8</v>
      </c>
      <c r="P25" s="1" t="s">
        <v>10</v>
      </c>
      <c r="Q25" t="s">
        <v>6</v>
      </c>
      <c r="R25" t="s">
        <v>9</v>
      </c>
      <c r="S25" t="s">
        <v>12</v>
      </c>
    </row>
    <row r="26" spans="1:19" x14ac:dyDescent="0.2">
      <c r="A26" s="1" t="s">
        <v>19</v>
      </c>
      <c r="B26">
        <v>1</v>
      </c>
      <c r="C26">
        <v>21.621621621621621</v>
      </c>
      <c r="D26">
        <f>C26/(100-C26)</f>
        <v>0.27586206896551718</v>
      </c>
      <c r="E26">
        <f>D26/(1+D26)</f>
        <v>0.2162162162162162</v>
      </c>
      <c r="F26">
        <f>(D26+D29)/(1+D26+D29)</f>
        <v>0.29616602180794932</v>
      </c>
      <c r="G26">
        <f>F26/(1-F26)</f>
        <v>0.42078960519740127</v>
      </c>
      <c r="H26">
        <f>D32-D26-D29</f>
        <v>1.0274862568715637</v>
      </c>
      <c r="K26" s="1"/>
      <c r="L26" s="1" t="s">
        <v>19</v>
      </c>
      <c r="M26">
        <v>1</v>
      </c>
      <c r="N26">
        <v>21.621621621621621</v>
      </c>
      <c r="O26">
        <f>N26/(100-N26)</f>
        <v>0.27586206896551718</v>
      </c>
      <c r="P26">
        <f>O26/(1+O26)</f>
        <v>0.2162162162162162</v>
      </c>
      <c r="Q26">
        <f>(O26+O29)/(1+O26+O29)</f>
        <v>0.26898839137645109</v>
      </c>
      <c r="R26">
        <f>Q26/(1-Q26)</f>
        <v>0.36796733212341198</v>
      </c>
      <c r="S26">
        <f>O32-O26-O29</f>
        <v>0.24905394447233264</v>
      </c>
    </row>
    <row r="27" spans="1:19" x14ac:dyDescent="0.2">
      <c r="A27" s="1" t="s">
        <v>19</v>
      </c>
      <c r="B27">
        <v>2</v>
      </c>
      <c r="C27">
        <v>18.987341772151897</v>
      </c>
      <c r="D27">
        <f t="shared" ref="D27:D34" si="12">C27/(100-C27)</f>
        <v>0.23437499999999997</v>
      </c>
      <c r="E27">
        <f t="shared" ref="E27:E34" si="13">D27/(1+D27)</f>
        <v>0.18987341772151897</v>
      </c>
      <c r="F27">
        <f>(D27+D30)/(1+D27+D30)</f>
        <v>0.27909887359199004</v>
      </c>
      <c r="G27">
        <f t="shared" ref="G27:G28" si="14">F27/(1-F27)</f>
        <v>0.3871527777777779</v>
      </c>
      <c r="H27">
        <f>D33-D27-D30</f>
        <v>0.6398742492492494</v>
      </c>
      <c r="K27" s="1"/>
      <c r="L27" s="1" t="s">
        <v>19</v>
      </c>
      <c r="M27">
        <v>2</v>
      </c>
      <c r="N27">
        <v>18.987341772151897</v>
      </c>
      <c r="O27">
        <f t="shared" ref="O27:O34" si="15">N27/(100-N27)</f>
        <v>0.23437499999999997</v>
      </c>
      <c r="P27">
        <f t="shared" ref="P27:P34" si="16">O27/(1+O27)</f>
        <v>0.18987341772151897</v>
      </c>
      <c r="Q27">
        <f>(O27+O30)/(1+O27+O30)</f>
        <v>0.25511167033658377</v>
      </c>
      <c r="R27">
        <f t="shared" ref="R27:R28" si="17">Q27/(1-Q27)</f>
        <v>0.342483108108108</v>
      </c>
      <c r="S27">
        <f>O33-O27-O30</f>
        <v>0.32418355855855852</v>
      </c>
    </row>
    <row r="28" spans="1:19" x14ac:dyDescent="0.2">
      <c r="A28" s="1" t="s">
        <v>19</v>
      </c>
      <c r="B28">
        <v>3</v>
      </c>
      <c r="C28">
        <v>18.666666666666668</v>
      </c>
      <c r="D28">
        <f t="shared" si="12"/>
        <v>0.22950819672131151</v>
      </c>
      <c r="E28">
        <f t="shared" si="13"/>
        <v>0.18666666666666668</v>
      </c>
      <c r="F28">
        <f>(D28+D31)/(1+D28+D31)</f>
        <v>0.2646750524109015</v>
      </c>
      <c r="G28">
        <f t="shared" si="14"/>
        <v>0.35994297933000718</v>
      </c>
      <c r="H28">
        <f>D34-D28-D31</f>
        <v>0.64005702066999282</v>
      </c>
      <c r="K28" s="1"/>
      <c r="L28" s="1" t="s">
        <v>19</v>
      </c>
      <c r="M28">
        <v>3</v>
      </c>
      <c r="N28">
        <v>18.666666666666668</v>
      </c>
      <c r="O28">
        <f t="shared" si="15"/>
        <v>0.22950819672131151</v>
      </c>
      <c r="P28">
        <f t="shared" si="16"/>
        <v>0.18666666666666668</v>
      </c>
      <c r="Q28">
        <f>(O28+O31)/(1+O28+O31)</f>
        <v>0.25583827117462532</v>
      </c>
      <c r="R28">
        <f t="shared" si="17"/>
        <v>0.34379391100702578</v>
      </c>
      <c r="S28">
        <f>O34-O28-O31</f>
        <v>0.43120608899297408</v>
      </c>
    </row>
    <row r="29" spans="1:19" x14ac:dyDescent="0.2">
      <c r="A29" s="1" t="s">
        <v>3</v>
      </c>
      <c r="B29">
        <v>1</v>
      </c>
      <c r="C29">
        <v>12.658227848101264</v>
      </c>
      <c r="D29">
        <f t="shared" si="12"/>
        <v>0.14492753623188404</v>
      </c>
      <c r="E29">
        <f t="shared" si="13"/>
        <v>0.12658227848101264</v>
      </c>
      <c r="L29" s="1" t="s">
        <v>14</v>
      </c>
      <c r="M29">
        <v>1</v>
      </c>
      <c r="N29">
        <v>8.4337349397590362</v>
      </c>
      <c r="O29">
        <f t="shared" si="15"/>
        <v>9.2105263157894732E-2</v>
      </c>
      <c r="P29">
        <f t="shared" si="16"/>
        <v>8.4337349397590355E-2</v>
      </c>
    </row>
    <row r="30" spans="1:19" x14ac:dyDescent="0.2">
      <c r="A30" s="1" t="s">
        <v>3</v>
      </c>
      <c r="B30">
        <v>2</v>
      </c>
      <c r="C30">
        <v>13.253012048192772</v>
      </c>
      <c r="D30">
        <f t="shared" si="12"/>
        <v>0.15277777777777779</v>
      </c>
      <c r="E30">
        <f t="shared" si="13"/>
        <v>0.13253012048192772</v>
      </c>
      <c r="L30" s="1" t="s">
        <v>14</v>
      </c>
      <c r="M30">
        <v>2</v>
      </c>
      <c r="N30">
        <v>9.7560975609756095</v>
      </c>
      <c r="O30">
        <f t="shared" si="15"/>
        <v>0.1081081081081081</v>
      </c>
      <c r="P30">
        <f t="shared" si="16"/>
        <v>9.7560975609756087E-2</v>
      </c>
    </row>
    <row r="31" spans="1:19" x14ac:dyDescent="0.2">
      <c r="A31" s="1" t="s">
        <v>3</v>
      </c>
      <c r="B31">
        <v>3</v>
      </c>
      <c r="C31">
        <v>11.538461538461538</v>
      </c>
      <c r="D31">
        <f t="shared" si="12"/>
        <v>0.13043478260869565</v>
      </c>
      <c r="E31">
        <f t="shared" si="13"/>
        <v>0.11538461538461539</v>
      </c>
      <c r="K31" s="1"/>
      <c r="L31" s="1" t="s">
        <v>14</v>
      </c>
      <c r="M31">
        <v>3</v>
      </c>
      <c r="N31">
        <v>10.256410256410257</v>
      </c>
      <c r="O31">
        <f t="shared" si="15"/>
        <v>0.11428571428571431</v>
      </c>
      <c r="P31">
        <f t="shared" si="16"/>
        <v>0.10256410256410259</v>
      </c>
    </row>
    <row r="32" spans="1:19" x14ac:dyDescent="0.2">
      <c r="A32" s="1" t="s">
        <v>1</v>
      </c>
      <c r="B32">
        <v>1</v>
      </c>
      <c r="C32">
        <v>59.154929577464777</v>
      </c>
      <c r="D32">
        <f t="shared" si="12"/>
        <v>1.4482758620689649</v>
      </c>
      <c r="E32">
        <f t="shared" si="13"/>
        <v>0.59154929577464777</v>
      </c>
      <c r="L32" s="1" t="s">
        <v>1</v>
      </c>
      <c r="M32">
        <v>1</v>
      </c>
      <c r="N32">
        <v>38.157894736842103</v>
      </c>
      <c r="O32">
        <f t="shared" si="15"/>
        <v>0.61702127659574457</v>
      </c>
      <c r="P32">
        <f t="shared" si="16"/>
        <v>0.38157894736842102</v>
      </c>
    </row>
    <row r="33" spans="1:19" x14ac:dyDescent="0.2">
      <c r="A33" s="1" t="s">
        <v>1</v>
      </c>
      <c r="B33">
        <v>2</v>
      </c>
      <c r="C33">
        <v>50.666666666666671</v>
      </c>
      <c r="D33">
        <f t="shared" si="12"/>
        <v>1.0270270270270272</v>
      </c>
      <c r="E33">
        <f t="shared" si="13"/>
        <v>0.50666666666666671</v>
      </c>
      <c r="L33" s="1" t="s">
        <v>1</v>
      </c>
      <c r="M33">
        <v>2</v>
      </c>
      <c r="N33">
        <v>40</v>
      </c>
      <c r="O33">
        <f t="shared" si="15"/>
        <v>0.66666666666666663</v>
      </c>
      <c r="P33">
        <f t="shared" si="16"/>
        <v>0.4</v>
      </c>
    </row>
    <row r="34" spans="1:19" x14ac:dyDescent="0.2">
      <c r="A34" s="1" t="s">
        <v>1</v>
      </c>
      <c r="B34">
        <v>3</v>
      </c>
      <c r="C34">
        <v>50</v>
      </c>
      <c r="D34">
        <f t="shared" si="12"/>
        <v>1</v>
      </c>
      <c r="E34">
        <f t="shared" si="13"/>
        <v>0.5</v>
      </c>
      <c r="L34" s="1" t="s">
        <v>1</v>
      </c>
      <c r="M34">
        <v>3</v>
      </c>
      <c r="N34">
        <v>43.661971830985912</v>
      </c>
      <c r="O34">
        <f t="shared" si="15"/>
        <v>0.77499999999999991</v>
      </c>
      <c r="P34">
        <f t="shared" si="16"/>
        <v>0.43661971830985913</v>
      </c>
    </row>
    <row r="37" spans="1:19" x14ac:dyDescent="0.2">
      <c r="A37" s="1" t="s">
        <v>0</v>
      </c>
      <c r="B37" t="s">
        <v>7</v>
      </c>
      <c r="C37" t="s">
        <v>11</v>
      </c>
      <c r="D37" s="1" t="s">
        <v>8</v>
      </c>
      <c r="E37" s="1" t="s">
        <v>10</v>
      </c>
      <c r="F37" t="s">
        <v>6</v>
      </c>
      <c r="G37" t="s">
        <v>9</v>
      </c>
      <c r="H37" t="s">
        <v>12</v>
      </c>
      <c r="K37" s="1"/>
      <c r="L37" s="1" t="s">
        <v>0</v>
      </c>
      <c r="M37" t="s">
        <v>7</v>
      </c>
      <c r="N37" t="s">
        <v>11</v>
      </c>
      <c r="O37" s="1" t="s">
        <v>8</v>
      </c>
      <c r="P37" s="1" t="s">
        <v>10</v>
      </c>
      <c r="Q37" t="s">
        <v>6</v>
      </c>
      <c r="R37" t="s">
        <v>9</v>
      </c>
      <c r="S37" t="s">
        <v>12</v>
      </c>
    </row>
    <row r="38" spans="1:19" x14ac:dyDescent="0.2">
      <c r="A38" s="1" t="s">
        <v>22</v>
      </c>
      <c r="B38">
        <v>1</v>
      </c>
      <c r="C38">
        <v>32.894736842105267</v>
      </c>
      <c r="D38">
        <f>C38/(100-C38)</f>
        <v>0.49019607843137258</v>
      </c>
      <c r="E38">
        <f>D38/(1+D38)</f>
        <v>0.32894736842105265</v>
      </c>
      <c r="F38">
        <f>(D38+D41)/(1+D38+D41)</f>
        <v>0.36270963498849063</v>
      </c>
      <c r="G38">
        <f>F38/(1-F38)</f>
        <v>0.56914344685242513</v>
      </c>
      <c r="H38">
        <f>D44-D38-D41</f>
        <v>0.99335655314757476</v>
      </c>
      <c r="K38" s="1"/>
      <c r="L38" s="1" t="s">
        <v>22</v>
      </c>
      <c r="M38">
        <v>1</v>
      </c>
      <c r="N38">
        <v>32.894736842105267</v>
      </c>
      <c r="O38">
        <f>N38/(100-N38)</f>
        <v>0.49019607843137258</v>
      </c>
      <c r="P38">
        <f>O38/(1+O38)</f>
        <v>0.32894736842105265</v>
      </c>
      <c r="Q38">
        <f>(O38+O41)/(1+O38+O41)</f>
        <v>0.37004632012352029</v>
      </c>
      <c r="R38">
        <f>Q38/(1-Q38)</f>
        <v>0.58741830065359457</v>
      </c>
      <c r="S38">
        <f>O44-O38-O41</f>
        <v>0.23866865586814445</v>
      </c>
    </row>
    <row r="39" spans="1:19" x14ac:dyDescent="0.2">
      <c r="A39" s="1" t="s">
        <v>22</v>
      </c>
      <c r="B39">
        <v>2</v>
      </c>
      <c r="C39">
        <v>30.864197530864203</v>
      </c>
      <c r="D39">
        <f t="shared" ref="D39:D46" si="18">C39/(100-C39)</f>
        <v>0.44642857142857156</v>
      </c>
      <c r="E39">
        <f t="shared" ref="E39:E46" si="19">D39/(1+D39)</f>
        <v>0.30864197530864201</v>
      </c>
      <c r="F39">
        <f>(D39+D42)/(1+D39+D42)</f>
        <v>0.37468982630272957</v>
      </c>
      <c r="G39">
        <f t="shared" ref="G39:G40" si="20">F39/(1-F39)</f>
        <v>0.59920634920634941</v>
      </c>
      <c r="H39">
        <f>D45-D39-D42</f>
        <v>0.87138188608776834</v>
      </c>
      <c r="K39" s="1"/>
      <c r="L39" s="1" t="s">
        <v>22</v>
      </c>
      <c r="M39">
        <v>2</v>
      </c>
      <c r="N39">
        <v>30.864197530864203</v>
      </c>
      <c r="O39">
        <f t="shared" ref="O39:O46" si="21">N39/(100-N39)</f>
        <v>0.44642857142857156</v>
      </c>
      <c r="P39">
        <f t="shared" ref="P39:P46" si="22">O39/(1+O39)</f>
        <v>0.30864197530864201</v>
      </c>
      <c r="Q39">
        <f>(O39+O42)/(1+O39+O42)</f>
        <v>0.34533965244865722</v>
      </c>
      <c r="R39">
        <f t="shared" ref="R39:R40" si="23">Q39/(1-Q39)</f>
        <v>0.52750965250965254</v>
      </c>
      <c r="S39">
        <f>O45-O39-O42</f>
        <v>0.28100098578821964</v>
      </c>
    </row>
    <row r="40" spans="1:19" x14ac:dyDescent="0.2">
      <c r="A40" s="1" t="s">
        <v>22</v>
      </c>
      <c r="B40">
        <v>3</v>
      </c>
      <c r="C40">
        <v>33.75</v>
      </c>
      <c r="D40">
        <f t="shared" si="18"/>
        <v>0.50943396226415094</v>
      </c>
      <c r="E40">
        <f t="shared" si="19"/>
        <v>0.33749999999999997</v>
      </c>
      <c r="F40">
        <f>(D40+D43)/(1+D40+D43)</f>
        <v>0.37707293511511836</v>
      </c>
      <c r="G40">
        <f t="shared" si="20"/>
        <v>0.6053243732230551</v>
      </c>
      <c r="H40">
        <f>D46-D40-D43</f>
        <v>0.74602697812829644</v>
      </c>
      <c r="K40" s="1"/>
      <c r="L40" s="1" t="s">
        <v>22</v>
      </c>
      <c r="M40">
        <v>3</v>
      </c>
      <c r="N40">
        <v>33.75</v>
      </c>
      <c r="O40">
        <f t="shared" si="21"/>
        <v>0.50943396226415094</v>
      </c>
      <c r="P40">
        <f t="shared" si="22"/>
        <v>0.33749999999999997</v>
      </c>
      <c r="Q40">
        <f>(O40+O43)/(1+O40+O43)</f>
        <v>0.36070720423000657</v>
      </c>
      <c r="R40">
        <f t="shared" si="23"/>
        <v>0.56422848281209603</v>
      </c>
      <c r="S40">
        <f>O46-O40-O43</f>
        <v>0.11577151718790379</v>
      </c>
    </row>
    <row r="41" spans="1:19" x14ac:dyDescent="0.2">
      <c r="A41" s="1" t="s">
        <v>3</v>
      </c>
      <c r="B41">
        <v>1</v>
      </c>
      <c r="C41">
        <v>7.3170731707317058</v>
      </c>
      <c r="D41">
        <f t="shared" si="18"/>
        <v>7.8947368421052613E-2</v>
      </c>
      <c r="E41">
        <f t="shared" si="19"/>
        <v>7.3170731707317055E-2</v>
      </c>
      <c r="L41" s="1" t="s">
        <v>14</v>
      </c>
      <c r="M41">
        <v>1</v>
      </c>
      <c r="N41">
        <v>8.8607594936708853</v>
      </c>
      <c r="O41">
        <f t="shared" si="21"/>
        <v>9.722222222222221E-2</v>
      </c>
      <c r="P41">
        <f t="shared" si="22"/>
        <v>8.8607594936708847E-2</v>
      </c>
    </row>
    <row r="42" spans="1:19" x14ac:dyDescent="0.2">
      <c r="A42" s="1" t="s">
        <v>3</v>
      </c>
      <c r="B42">
        <v>2</v>
      </c>
      <c r="C42">
        <v>13.253012048192772</v>
      </c>
      <c r="D42">
        <f t="shared" si="18"/>
        <v>0.15277777777777779</v>
      </c>
      <c r="E42">
        <f t="shared" si="19"/>
        <v>0.13253012048192772</v>
      </c>
      <c r="L42" s="1" t="s">
        <v>14</v>
      </c>
      <c r="M42">
        <v>2</v>
      </c>
      <c r="N42">
        <v>7.5</v>
      </c>
      <c r="O42">
        <f t="shared" si="21"/>
        <v>8.1081081081081086E-2</v>
      </c>
      <c r="P42">
        <f t="shared" si="22"/>
        <v>7.4999999999999997E-2</v>
      </c>
    </row>
    <row r="43" spans="1:19" x14ac:dyDescent="0.2">
      <c r="A43" s="1" t="s">
        <v>3</v>
      </c>
      <c r="B43">
        <v>3</v>
      </c>
      <c r="C43">
        <v>8.75</v>
      </c>
      <c r="D43">
        <f t="shared" si="18"/>
        <v>9.5890410958904104E-2</v>
      </c>
      <c r="E43">
        <f t="shared" si="19"/>
        <v>8.7499999999999994E-2</v>
      </c>
      <c r="K43" s="1"/>
      <c r="L43" s="1" t="s">
        <v>14</v>
      </c>
      <c r="M43">
        <v>3</v>
      </c>
      <c r="N43">
        <v>5.1948051948051948</v>
      </c>
      <c r="O43">
        <f t="shared" si="21"/>
        <v>5.4794520547945209E-2</v>
      </c>
      <c r="P43">
        <f t="shared" si="22"/>
        <v>5.1948051948051951E-2</v>
      </c>
    </row>
    <row r="44" spans="1:19" x14ac:dyDescent="0.2">
      <c r="A44" s="1" t="s">
        <v>1</v>
      </c>
      <c r="B44">
        <v>1</v>
      </c>
      <c r="C44">
        <v>60.975609756097562</v>
      </c>
      <c r="D44">
        <f t="shared" si="18"/>
        <v>1.5625</v>
      </c>
      <c r="E44">
        <f t="shared" si="19"/>
        <v>0.6097560975609756</v>
      </c>
      <c r="L44" s="1" t="s">
        <v>1</v>
      </c>
      <c r="M44">
        <v>1</v>
      </c>
      <c r="N44">
        <v>45.238095238095241</v>
      </c>
      <c r="O44">
        <f t="shared" si="21"/>
        <v>0.82608695652173925</v>
      </c>
      <c r="P44">
        <f t="shared" si="22"/>
        <v>0.45238095238095244</v>
      </c>
    </row>
    <row r="45" spans="1:19" x14ac:dyDescent="0.2">
      <c r="A45" s="1" t="s">
        <v>1</v>
      </c>
      <c r="B45">
        <v>2</v>
      </c>
      <c r="C45">
        <v>59.523809523809526</v>
      </c>
      <c r="D45">
        <f t="shared" si="18"/>
        <v>1.4705882352941178</v>
      </c>
      <c r="E45">
        <f t="shared" si="19"/>
        <v>0.59523809523809523</v>
      </c>
      <c r="L45" s="1" t="s">
        <v>1</v>
      </c>
      <c r="M45">
        <v>2</v>
      </c>
      <c r="N45">
        <v>44.705882352941174</v>
      </c>
      <c r="O45">
        <f t="shared" si="21"/>
        <v>0.80851063829787229</v>
      </c>
      <c r="P45">
        <f t="shared" si="22"/>
        <v>0.44705882352941173</v>
      </c>
    </row>
    <row r="46" spans="1:19" x14ac:dyDescent="0.2">
      <c r="A46" s="1" t="s">
        <v>1</v>
      </c>
      <c r="B46">
        <v>3</v>
      </c>
      <c r="C46">
        <v>57.471264367816097</v>
      </c>
      <c r="D46">
        <f t="shared" si="18"/>
        <v>1.3513513513513515</v>
      </c>
      <c r="E46">
        <f t="shared" si="19"/>
        <v>0.57471264367816088</v>
      </c>
      <c r="L46" s="1" t="s">
        <v>1</v>
      </c>
      <c r="M46">
        <v>3</v>
      </c>
      <c r="N46">
        <v>40.476190476190474</v>
      </c>
      <c r="O46">
        <f t="shared" si="21"/>
        <v>0.67999999999999994</v>
      </c>
      <c r="P46">
        <f t="shared" si="22"/>
        <v>0.40476190476190477</v>
      </c>
    </row>
    <row r="49" spans="1:19" x14ac:dyDescent="0.2">
      <c r="A49" s="1" t="s">
        <v>0</v>
      </c>
      <c r="B49" t="s">
        <v>7</v>
      </c>
      <c r="C49" t="s">
        <v>11</v>
      </c>
      <c r="D49" s="1" t="s">
        <v>8</v>
      </c>
      <c r="E49" s="1" t="s">
        <v>10</v>
      </c>
      <c r="F49" t="s">
        <v>6</v>
      </c>
      <c r="G49" t="s">
        <v>9</v>
      </c>
      <c r="H49" t="s">
        <v>12</v>
      </c>
      <c r="K49" s="1"/>
      <c r="L49" s="1" t="s">
        <v>0</v>
      </c>
      <c r="M49" t="s">
        <v>7</v>
      </c>
      <c r="N49" t="s">
        <v>11</v>
      </c>
      <c r="O49" s="1" t="s">
        <v>8</v>
      </c>
      <c r="P49" s="1" t="s">
        <v>10</v>
      </c>
      <c r="Q49" t="s">
        <v>6</v>
      </c>
      <c r="R49" t="s">
        <v>9</v>
      </c>
      <c r="S49" t="s">
        <v>12</v>
      </c>
    </row>
    <row r="50" spans="1:19" x14ac:dyDescent="0.2">
      <c r="A50" s="1" t="s">
        <v>25</v>
      </c>
      <c r="B50">
        <v>1</v>
      </c>
      <c r="C50">
        <v>16.279069767441861</v>
      </c>
      <c r="D50">
        <f>C50/(100-C50)</f>
        <v>0.19444444444444445</v>
      </c>
      <c r="E50">
        <f>D50/(1+D50)</f>
        <v>0.16279069767441862</v>
      </c>
      <c r="F50">
        <f>(D50+D53)/(1+D50+D53)</f>
        <v>0.3528855250709555</v>
      </c>
      <c r="G50">
        <f>F50/(1-F50)</f>
        <v>0.54532163742690054</v>
      </c>
      <c r="H50">
        <f>D56-D50-D53</f>
        <v>0.13649654439128123</v>
      </c>
      <c r="K50" s="1"/>
      <c r="L50" s="1" t="s">
        <v>25</v>
      </c>
      <c r="M50">
        <v>1</v>
      </c>
      <c r="N50">
        <v>16.279069767441861</v>
      </c>
      <c r="O50">
        <f>N50/(100-N50)</f>
        <v>0.19444444444444445</v>
      </c>
      <c r="P50">
        <f>O50/(1+O50)</f>
        <v>0.16279069767441862</v>
      </c>
      <c r="Q50">
        <f>(O50+O53)/(1+O50+O53)</f>
        <v>0.24857685009487662</v>
      </c>
      <c r="R50">
        <f>Q50/(1-Q50)</f>
        <v>0.33080808080808072</v>
      </c>
      <c r="S50">
        <f>O56-O50-O53</f>
        <v>1.1263347763347764</v>
      </c>
    </row>
    <row r="51" spans="1:19" x14ac:dyDescent="0.2">
      <c r="A51" s="1" t="s">
        <v>25</v>
      </c>
      <c r="B51">
        <v>2</v>
      </c>
      <c r="C51">
        <v>16.470588235294116</v>
      </c>
      <c r="D51">
        <f t="shared" ref="D51:D58" si="24">C51/(100-C51)</f>
        <v>0.19718309859154928</v>
      </c>
      <c r="E51">
        <f t="shared" ref="E51:E58" si="25">D51/(1+D51)</f>
        <v>0.16470588235294117</v>
      </c>
      <c r="F51">
        <f>(D51+D54)/(1+D51+D54)</f>
        <v>0.31686978832584994</v>
      </c>
      <c r="G51">
        <f t="shared" ref="G51:G52" si="26">F51/(1-F51)</f>
        <v>0.46384976525821608</v>
      </c>
      <c r="H51">
        <f>D57-D51-D54</f>
        <v>0.29290699149854099</v>
      </c>
      <c r="K51" s="1"/>
      <c r="L51" s="1" t="s">
        <v>25</v>
      </c>
      <c r="M51">
        <v>2</v>
      </c>
      <c r="N51">
        <v>16.470588235294116</v>
      </c>
      <c r="O51">
        <f t="shared" ref="O51:O58" si="27">N51/(100-N51)</f>
        <v>0.19718309859154928</v>
      </c>
      <c r="P51">
        <f t="shared" ref="P51:P58" si="28">O51/(1+O51)</f>
        <v>0.16470588235294117</v>
      </c>
      <c r="Q51">
        <f>(O51+O54)/(1+O51+O54)</f>
        <v>0.24841213832039521</v>
      </c>
      <c r="R51">
        <f t="shared" ref="R51:R52" si="29">Q51/(1-Q51)</f>
        <v>0.33051643192488267</v>
      </c>
      <c r="S51">
        <f>O57-O51-O54</f>
        <v>1.9108628784199446</v>
      </c>
    </row>
    <row r="52" spans="1:19" x14ac:dyDescent="0.2">
      <c r="A52" s="1" t="s">
        <v>25</v>
      </c>
      <c r="B52">
        <v>3</v>
      </c>
      <c r="C52">
        <v>16.666666666666668</v>
      </c>
      <c r="D52">
        <f t="shared" si="24"/>
        <v>0.20000000000000004</v>
      </c>
      <c r="E52">
        <f t="shared" si="25"/>
        <v>0.16666666666666671</v>
      </c>
      <c r="F52">
        <f>(D52+D55)/(1+D52+D55)</f>
        <v>0.30839002267573695</v>
      </c>
      <c r="G52">
        <f t="shared" si="26"/>
        <v>0.4459016393442623</v>
      </c>
      <c r="H52">
        <f>D58-D52-D55</f>
        <v>0.51838407494145211</v>
      </c>
      <c r="K52" s="1"/>
      <c r="L52" s="1" t="s">
        <v>25</v>
      </c>
      <c r="M52">
        <v>3</v>
      </c>
      <c r="N52">
        <v>16.666666666666668</v>
      </c>
      <c r="O52">
        <f t="shared" si="27"/>
        <v>0.20000000000000004</v>
      </c>
      <c r="P52">
        <f t="shared" si="28"/>
        <v>0.16666666666666671</v>
      </c>
      <c r="Q52">
        <f>(O52+O55)/(1+O52+O55)</f>
        <v>0.2410714285714286</v>
      </c>
      <c r="R52">
        <f t="shared" si="29"/>
        <v>0.31764705882352945</v>
      </c>
      <c r="S52">
        <f>O58-O52-O55</f>
        <v>1.4011029411764708</v>
      </c>
    </row>
    <row r="53" spans="1:19" x14ac:dyDescent="0.2">
      <c r="A53" s="1" t="s">
        <v>3</v>
      </c>
      <c r="B53">
        <v>1</v>
      </c>
      <c r="C53">
        <v>25.97402597402597</v>
      </c>
      <c r="D53">
        <f t="shared" si="24"/>
        <v>0.35087719298245612</v>
      </c>
      <c r="E53">
        <f t="shared" si="25"/>
        <v>0.25974025974025972</v>
      </c>
      <c r="L53" s="1" t="s">
        <v>14</v>
      </c>
      <c r="M53">
        <v>1</v>
      </c>
      <c r="N53">
        <v>12</v>
      </c>
      <c r="O53">
        <f t="shared" si="27"/>
        <v>0.13636363636363635</v>
      </c>
      <c r="P53">
        <f t="shared" si="28"/>
        <v>0.12000000000000001</v>
      </c>
    </row>
    <row r="54" spans="1:19" x14ac:dyDescent="0.2">
      <c r="A54" s="1" t="s">
        <v>3</v>
      </c>
      <c r="B54">
        <v>2</v>
      </c>
      <c r="C54">
        <v>21.05263157894737</v>
      </c>
      <c r="D54">
        <f t="shared" si="24"/>
        <v>0.26666666666666666</v>
      </c>
      <c r="E54">
        <f t="shared" si="25"/>
        <v>0.2105263157894737</v>
      </c>
      <c r="L54" s="1" t="s">
        <v>14</v>
      </c>
      <c r="M54">
        <v>2</v>
      </c>
      <c r="N54">
        <v>11.764705882352942</v>
      </c>
      <c r="O54">
        <f t="shared" si="27"/>
        <v>0.13333333333333333</v>
      </c>
      <c r="P54">
        <f t="shared" si="28"/>
        <v>0.11764705882352941</v>
      </c>
    </row>
    <row r="55" spans="1:19" x14ac:dyDescent="0.2">
      <c r="A55" s="1" t="s">
        <v>3</v>
      </c>
      <c r="B55">
        <v>3</v>
      </c>
      <c r="C55">
        <v>19.736842105263158</v>
      </c>
      <c r="D55">
        <f t="shared" si="24"/>
        <v>0.24590163934426226</v>
      </c>
      <c r="E55">
        <f t="shared" si="25"/>
        <v>0.19736842105263155</v>
      </c>
      <c r="K55" s="1"/>
      <c r="L55" s="1" t="s">
        <v>14</v>
      </c>
      <c r="M55">
        <v>3</v>
      </c>
      <c r="N55">
        <v>10.526315789473685</v>
      </c>
      <c r="O55">
        <f t="shared" si="27"/>
        <v>0.11764705882352942</v>
      </c>
      <c r="P55">
        <f t="shared" si="28"/>
        <v>0.10526315789473685</v>
      </c>
    </row>
    <row r="56" spans="1:19" x14ac:dyDescent="0.2">
      <c r="A56" s="1" t="s">
        <v>1</v>
      </c>
      <c r="B56">
        <v>1</v>
      </c>
      <c r="C56">
        <v>40.54054054054054</v>
      </c>
      <c r="D56">
        <f t="shared" si="24"/>
        <v>0.68181818181818177</v>
      </c>
      <c r="E56">
        <f t="shared" si="25"/>
        <v>0.40540540540540543</v>
      </c>
      <c r="L56" s="1" t="s">
        <v>1</v>
      </c>
      <c r="M56">
        <v>1</v>
      </c>
      <c r="N56">
        <v>59.302325581395351</v>
      </c>
      <c r="O56">
        <f t="shared" si="27"/>
        <v>1.4571428571428573</v>
      </c>
      <c r="P56">
        <f t="shared" si="28"/>
        <v>0.59302325581395354</v>
      </c>
    </row>
    <row r="57" spans="1:19" x14ac:dyDescent="0.2">
      <c r="A57" s="1" t="s">
        <v>1</v>
      </c>
      <c r="B57">
        <v>2</v>
      </c>
      <c r="C57">
        <v>43.07692307692308</v>
      </c>
      <c r="D57">
        <f t="shared" si="24"/>
        <v>0.75675675675675691</v>
      </c>
      <c r="E57">
        <f t="shared" si="25"/>
        <v>0.43076923076923079</v>
      </c>
      <c r="L57" s="1" t="s">
        <v>1</v>
      </c>
      <c r="M57">
        <v>2</v>
      </c>
      <c r="N57">
        <v>69.148936170212764</v>
      </c>
      <c r="O57">
        <f t="shared" si="27"/>
        <v>2.2413793103448274</v>
      </c>
      <c r="P57">
        <f t="shared" si="28"/>
        <v>0.6914893617021276</v>
      </c>
    </row>
    <row r="58" spans="1:19" x14ac:dyDescent="0.2">
      <c r="A58" s="1" t="s">
        <v>1</v>
      </c>
      <c r="B58">
        <v>3</v>
      </c>
      <c r="C58">
        <v>49.090909090909093</v>
      </c>
      <c r="D58">
        <f t="shared" si="24"/>
        <v>0.96428571428571441</v>
      </c>
      <c r="E58">
        <f t="shared" si="25"/>
        <v>0.49090909090909096</v>
      </c>
      <c r="L58" s="1" t="s">
        <v>1</v>
      </c>
      <c r="M58">
        <v>3</v>
      </c>
      <c r="N58">
        <v>63.218390804597703</v>
      </c>
      <c r="O58">
        <f t="shared" si="27"/>
        <v>1.7187500000000002</v>
      </c>
      <c r="P58">
        <f t="shared" si="28"/>
        <v>0.63218390804597713</v>
      </c>
    </row>
    <row r="61" spans="1:19" x14ac:dyDescent="0.2">
      <c r="A61" s="1" t="s">
        <v>0</v>
      </c>
      <c r="B61" t="s">
        <v>7</v>
      </c>
      <c r="C61" t="s">
        <v>11</v>
      </c>
      <c r="D61" s="1" t="s">
        <v>8</v>
      </c>
      <c r="E61" s="1" t="s">
        <v>10</v>
      </c>
      <c r="F61" t="s">
        <v>6</v>
      </c>
      <c r="G61" t="s">
        <v>9</v>
      </c>
      <c r="H61" t="s">
        <v>12</v>
      </c>
      <c r="K61" s="1"/>
      <c r="L61" s="1" t="s">
        <v>0</v>
      </c>
      <c r="M61" t="s">
        <v>7</v>
      </c>
      <c r="N61" t="s">
        <v>11</v>
      </c>
      <c r="O61" s="1" t="s">
        <v>8</v>
      </c>
      <c r="P61" s="1" t="s">
        <v>10</v>
      </c>
      <c r="Q61" t="s">
        <v>6</v>
      </c>
      <c r="R61" t="s">
        <v>9</v>
      </c>
      <c r="S61" t="s">
        <v>12</v>
      </c>
    </row>
    <row r="62" spans="1:19" x14ac:dyDescent="0.2">
      <c r="A62" s="1" t="s">
        <v>28</v>
      </c>
      <c r="B62">
        <v>1</v>
      </c>
      <c r="C62">
        <v>47.058823529411761</v>
      </c>
      <c r="D62">
        <f>C62/(100-C62)</f>
        <v>0.88888888888888873</v>
      </c>
      <c r="E62">
        <f>D62/(1+D62)</f>
        <v>0.47058823529411759</v>
      </c>
      <c r="F62">
        <f>(D62+D65)/(1+D62+D65)</f>
        <v>0.48571428571428565</v>
      </c>
      <c r="G62">
        <f>F62/(1-F62)</f>
        <v>0.9444444444444442</v>
      </c>
      <c r="H62">
        <f>D68-D62-D65</f>
        <v>0.23976608187134507</v>
      </c>
      <c r="K62" s="1"/>
      <c r="L62" s="1" t="s">
        <v>28</v>
      </c>
      <c r="M62">
        <v>1</v>
      </c>
      <c r="N62">
        <v>47.058823529411761</v>
      </c>
      <c r="O62">
        <f>N62/(100-N62)</f>
        <v>0.88888888888888873</v>
      </c>
      <c r="P62">
        <f>O62/(1+O62)</f>
        <v>0.47058823529411759</v>
      </c>
      <c r="Q62">
        <f>(O62+O65)/(1+O62+O65)</f>
        <v>0.48531684698608962</v>
      </c>
      <c r="R62">
        <f>Q62/(1-Q62)</f>
        <v>0.94294294294294279</v>
      </c>
      <c r="S62">
        <f>O68-O62-O65</f>
        <v>0.25705705705705695</v>
      </c>
    </row>
    <row r="63" spans="1:19" x14ac:dyDescent="0.2">
      <c r="A63" s="1" t="s">
        <v>28</v>
      </c>
      <c r="B63">
        <v>2</v>
      </c>
      <c r="C63">
        <v>44.303797468354425</v>
      </c>
      <c r="D63">
        <f t="shared" ref="D63:D70" si="30">C63/(100-C63)</f>
        <v>0.7954545454545453</v>
      </c>
      <c r="E63">
        <f t="shared" ref="E63:E70" si="31">D63/(1+D63)</f>
        <v>0.44303797468354422</v>
      </c>
      <c r="F63">
        <f>(D63+D66)/(1+D63+D66)</f>
        <v>0.46710310965630103</v>
      </c>
      <c r="G63">
        <f t="shared" ref="G63:G64" si="32">F63/(1-F63)</f>
        <v>0.876535626535626</v>
      </c>
      <c r="H63">
        <f>D69-D63-D66</f>
        <v>0.63861588861588903</v>
      </c>
      <c r="K63" s="1"/>
      <c r="L63" s="1" t="s">
        <v>28</v>
      </c>
      <c r="M63">
        <v>2</v>
      </c>
      <c r="N63">
        <v>44.303797468354425</v>
      </c>
      <c r="O63">
        <f t="shared" ref="O63:O70" si="33">N63/(100-N63)</f>
        <v>0.7954545454545453</v>
      </c>
      <c r="P63">
        <f t="shared" ref="P63:P70" si="34">O63/(1+O63)</f>
        <v>0.44303797468354422</v>
      </c>
      <c r="Q63">
        <f>(O63+O66)/(1+O63+O66)</f>
        <v>0.46377792823290448</v>
      </c>
      <c r="R63">
        <f t="shared" ref="R63:R64" si="35">Q63/(1-Q63)</f>
        <v>0.86489898989898961</v>
      </c>
      <c r="S63">
        <f>O69-O63-O66</f>
        <v>0.26330613830613869</v>
      </c>
    </row>
    <row r="64" spans="1:19" x14ac:dyDescent="0.2">
      <c r="A64" s="1" t="s">
        <v>28</v>
      </c>
      <c r="B64">
        <v>3</v>
      </c>
      <c r="C64">
        <v>46.511627906976742</v>
      </c>
      <c r="D64">
        <f t="shared" si="30"/>
        <v>0.86956521739130421</v>
      </c>
      <c r="E64">
        <f t="shared" si="31"/>
        <v>0.46511627906976738</v>
      </c>
      <c r="F64">
        <f>(D64+D67)/(1+D64+D67)</f>
        <v>0.49303079416531598</v>
      </c>
      <c r="G64">
        <f t="shared" si="32"/>
        <v>0.97250639386189242</v>
      </c>
      <c r="H64">
        <f>D70-D64-D67</f>
        <v>0.15249360613810711</v>
      </c>
      <c r="K64" s="1"/>
      <c r="L64" s="1" t="s">
        <v>28</v>
      </c>
      <c r="M64">
        <v>3</v>
      </c>
      <c r="N64">
        <v>46.511627906976742</v>
      </c>
      <c r="O64">
        <f t="shared" si="33"/>
        <v>0.86956521739130421</v>
      </c>
      <c r="P64">
        <f t="shared" si="34"/>
        <v>0.46511627906976738</v>
      </c>
      <c r="Q64">
        <f>(O64+O67)/(1+O64+O67)</f>
        <v>0.47727272727272724</v>
      </c>
      <c r="R64">
        <f t="shared" si="35"/>
        <v>0.91304347826086951</v>
      </c>
      <c r="S64">
        <f>O70-O64-O67</f>
        <v>0.43989769820971847</v>
      </c>
    </row>
    <row r="65" spans="1:19" x14ac:dyDescent="0.2">
      <c r="A65" s="1" t="s">
        <v>3</v>
      </c>
      <c r="B65">
        <v>1</v>
      </c>
      <c r="C65">
        <v>5.2631578947368425</v>
      </c>
      <c r="D65">
        <f t="shared" si="30"/>
        <v>5.5555555555555566E-2</v>
      </c>
      <c r="E65">
        <f t="shared" si="31"/>
        <v>5.2631578947368432E-2</v>
      </c>
      <c r="L65" s="1" t="s">
        <v>14</v>
      </c>
      <c r="M65">
        <v>1</v>
      </c>
      <c r="N65">
        <v>5.1282051282051286</v>
      </c>
      <c r="O65">
        <f t="shared" si="33"/>
        <v>5.4054054054054057E-2</v>
      </c>
      <c r="P65">
        <f t="shared" si="34"/>
        <v>5.1282051282051287E-2</v>
      </c>
    </row>
    <row r="66" spans="1:19" x14ac:dyDescent="0.2">
      <c r="A66" s="1" t="s">
        <v>3</v>
      </c>
      <c r="B66">
        <v>2</v>
      </c>
      <c r="C66">
        <v>7.5</v>
      </c>
      <c r="D66">
        <f t="shared" si="30"/>
        <v>8.1081081081081086E-2</v>
      </c>
      <c r="E66">
        <f t="shared" si="31"/>
        <v>7.4999999999999997E-2</v>
      </c>
      <c r="L66" s="1" t="s">
        <v>14</v>
      </c>
      <c r="M66">
        <v>2</v>
      </c>
      <c r="N66">
        <v>6.4935064935064926</v>
      </c>
      <c r="O66">
        <f t="shared" si="33"/>
        <v>6.9444444444444434E-2</v>
      </c>
      <c r="P66">
        <f t="shared" si="34"/>
        <v>6.4935064935064929E-2</v>
      </c>
    </row>
    <row r="67" spans="1:19" x14ac:dyDescent="0.2">
      <c r="A67" s="1" t="s">
        <v>3</v>
      </c>
      <c r="B67">
        <v>3</v>
      </c>
      <c r="C67">
        <v>9.3333333333333339</v>
      </c>
      <c r="D67">
        <f t="shared" si="30"/>
        <v>0.10294117647058823</v>
      </c>
      <c r="E67">
        <f t="shared" si="31"/>
        <v>9.3333333333333324E-2</v>
      </c>
      <c r="K67" s="1"/>
      <c r="L67" s="1" t="s">
        <v>14</v>
      </c>
      <c r="M67">
        <v>3</v>
      </c>
      <c r="N67">
        <v>4.1666666666666661</v>
      </c>
      <c r="O67">
        <f t="shared" si="33"/>
        <v>4.3478260869565216E-2</v>
      </c>
      <c r="P67">
        <f t="shared" si="34"/>
        <v>4.1666666666666664E-2</v>
      </c>
    </row>
    <row r="68" spans="1:19" x14ac:dyDescent="0.2">
      <c r="A68" s="1" t="s">
        <v>1</v>
      </c>
      <c r="B68">
        <v>1</v>
      </c>
      <c r="C68">
        <v>54.216867469879517</v>
      </c>
      <c r="D68">
        <f t="shared" si="30"/>
        <v>1.1842105263157894</v>
      </c>
      <c r="E68">
        <f t="shared" si="31"/>
        <v>0.54216867469879515</v>
      </c>
      <c r="L68" s="1" t="s">
        <v>1</v>
      </c>
      <c r="M68">
        <v>1</v>
      </c>
      <c r="N68">
        <v>54.54545454545454</v>
      </c>
      <c r="O68">
        <f t="shared" si="33"/>
        <v>1.1999999999999997</v>
      </c>
      <c r="P68">
        <f t="shared" si="34"/>
        <v>0.54545454545454541</v>
      </c>
    </row>
    <row r="69" spans="1:19" x14ac:dyDescent="0.2">
      <c r="A69" s="1" t="s">
        <v>1</v>
      </c>
      <c r="B69">
        <v>2</v>
      </c>
      <c r="C69">
        <v>60.24096385542169</v>
      </c>
      <c r="D69">
        <f t="shared" si="30"/>
        <v>1.5151515151515154</v>
      </c>
      <c r="E69">
        <f t="shared" si="31"/>
        <v>0.60240963855421681</v>
      </c>
      <c r="L69" s="1" t="s">
        <v>1</v>
      </c>
      <c r="M69">
        <v>2</v>
      </c>
      <c r="N69">
        <v>53.01204819277109</v>
      </c>
      <c r="O69">
        <f t="shared" si="33"/>
        <v>1.1282051282051284</v>
      </c>
      <c r="P69">
        <f t="shared" si="34"/>
        <v>0.53012048192771088</v>
      </c>
    </row>
    <row r="70" spans="1:19" x14ac:dyDescent="0.2">
      <c r="A70" s="1" t="s">
        <v>1</v>
      </c>
      <c r="B70">
        <v>3</v>
      </c>
      <c r="C70">
        <v>52.941176470588225</v>
      </c>
      <c r="D70">
        <f t="shared" si="30"/>
        <v>1.1249999999999996</v>
      </c>
      <c r="E70">
        <f t="shared" si="31"/>
        <v>0.52941176470588225</v>
      </c>
      <c r="L70" s="1" t="s">
        <v>1</v>
      </c>
      <c r="M70">
        <v>3</v>
      </c>
      <c r="N70">
        <v>57.499999999999993</v>
      </c>
      <c r="O70">
        <f t="shared" si="33"/>
        <v>1.3529411764705879</v>
      </c>
      <c r="P70">
        <f t="shared" si="34"/>
        <v>0.57499999999999996</v>
      </c>
    </row>
    <row r="73" spans="1:19" x14ac:dyDescent="0.2">
      <c r="A73" s="1" t="s">
        <v>0</v>
      </c>
      <c r="B73" t="s">
        <v>7</v>
      </c>
      <c r="C73" t="s">
        <v>11</v>
      </c>
      <c r="D73" s="1" t="s">
        <v>8</v>
      </c>
      <c r="E73" s="1" t="s">
        <v>10</v>
      </c>
      <c r="F73" t="s">
        <v>6</v>
      </c>
      <c r="G73" t="s">
        <v>9</v>
      </c>
      <c r="H73" t="s">
        <v>12</v>
      </c>
      <c r="K73" s="1"/>
      <c r="L73" s="1" t="s">
        <v>0</v>
      </c>
      <c r="M73" t="s">
        <v>7</v>
      </c>
      <c r="N73" t="s">
        <v>11</v>
      </c>
      <c r="O73" s="1" t="s">
        <v>8</v>
      </c>
      <c r="P73" s="1" t="s">
        <v>10</v>
      </c>
      <c r="Q73" t="s">
        <v>6</v>
      </c>
      <c r="R73" t="s">
        <v>9</v>
      </c>
      <c r="S73" t="s">
        <v>12</v>
      </c>
    </row>
    <row r="74" spans="1:19" x14ac:dyDescent="0.2">
      <c r="A74" s="1" t="s">
        <v>31</v>
      </c>
      <c r="B74">
        <v>1</v>
      </c>
      <c r="C74">
        <v>27.631578947368418</v>
      </c>
      <c r="D74">
        <f>C74/(100-C74)</f>
        <v>0.38181818181818172</v>
      </c>
      <c r="E74">
        <f>D74/(1+D74)</f>
        <v>0.27631578947368413</v>
      </c>
      <c r="F74">
        <f>(D74+D77)/(1+D74+D77)</f>
        <v>0.3586608990031972</v>
      </c>
      <c r="G74">
        <f>F74/(1-F74)</f>
        <v>0.55923753665689124</v>
      </c>
      <c r="H74">
        <f>D80-D74-D77</f>
        <v>0.31576246334310848</v>
      </c>
      <c r="K74" s="1"/>
      <c r="L74" s="1" t="s">
        <v>31</v>
      </c>
      <c r="M74">
        <v>1</v>
      </c>
      <c r="N74">
        <v>27.631578947368418</v>
      </c>
      <c r="O74">
        <f>N74/(100-N74)</f>
        <v>0.38181818181818172</v>
      </c>
      <c r="P74">
        <f>O74/(1+O74)</f>
        <v>0.27631578947368413</v>
      </c>
      <c r="Q74">
        <f>(O74+O77)/(1+O74+O77)</f>
        <v>0.33159722222222215</v>
      </c>
      <c r="R74">
        <f>Q74/(1-Q74)</f>
        <v>0.49610389610389594</v>
      </c>
      <c r="S74">
        <f>O80-O74-O77</f>
        <v>0.45627705627705639</v>
      </c>
    </row>
    <row r="75" spans="1:19" x14ac:dyDescent="0.2">
      <c r="A75" s="1" t="s">
        <v>31</v>
      </c>
      <c r="B75">
        <v>2</v>
      </c>
      <c r="C75">
        <v>26.315789473684209</v>
      </c>
      <c r="D75">
        <f t="shared" ref="D75:D82" si="36">C75/(100-C75)</f>
        <v>0.3571428571428571</v>
      </c>
      <c r="E75">
        <f t="shared" ref="E75:E82" si="37">D75/(1+D75)</f>
        <v>0.26315789473684204</v>
      </c>
      <c r="F75">
        <f>(D75+D78)/(1+D75+D78)</f>
        <v>0.34267694463910298</v>
      </c>
      <c r="G75">
        <f t="shared" ref="G75:G76" si="38">F75/(1-F75)</f>
        <v>0.52132196162046895</v>
      </c>
      <c r="H75">
        <f>D81-D75-D78</f>
        <v>0.71397215602658937</v>
      </c>
      <c r="K75" s="1"/>
      <c r="L75" s="1" t="s">
        <v>31</v>
      </c>
      <c r="M75">
        <v>2</v>
      </c>
      <c r="N75">
        <v>26.315789473684209</v>
      </c>
      <c r="O75">
        <f t="shared" ref="O75:O82" si="39">N75/(100-N75)</f>
        <v>0.3571428571428571</v>
      </c>
      <c r="P75">
        <f t="shared" ref="P75:P82" si="40">O75/(1+O75)</f>
        <v>0.26315789473684204</v>
      </c>
      <c r="Q75">
        <f>(O75+O78)/(1+O75+O78)</f>
        <v>0.32692307692307687</v>
      </c>
      <c r="R75">
        <f t="shared" ref="R75:R76" si="41">Q75/(1-Q75)</f>
        <v>0.4857142857142856</v>
      </c>
      <c r="S75">
        <f>O81-O75-O78</f>
        <v>0.11845238095238086</v>
      </c>
    </row>
    <row r="76" spans="1:19" x14ac:dyDescent="0.2">
      <c r="A76" s="1" t="s">
        <v>31</v>
      </c>
      <c r="B76">
        <v>3</v>
      </c>
      <c r="C76">
        <v>33.720930232558139</v>
      </c>
      <c r="D76">
        <f t="shared" si="36"/>
        <v>0.50877192982456143</v>
      </c>
      <c r="E76">
        <f t="shared" si="37"/>
        <v>0.33720930232558138</v>
      </c>
      <c r="F76">
        <f>(D76+D79)/(1+D76+D79)</f>
        <v>0.42113614725483972</v>
      </c>
      <c r="G76">
        <f t="shared" si="38"/>
        <v>0.72752192982456132</v>
      </c>
      <c r="H76">
        <f>D82-D76-D79</f>
        <v>0.19747807017543859</v>
      </c>
      <c r="K76" s="1"/>
      <c r="L76" s="1" t="s">
        <v>31</v>
      </c>
      <c r="M76">
        <v>3</v>
      </c>
      <c r="N76">
        <v>33.720930232558139</v>
      </c>
      <c r="O76">
        <f t="shared" si="39"/>
        <v>0.50877192982456143</v>
      </c>
      <c r="P76">
        <f t="shared" si="40"/>
        <v>0.33720930232558138</v>
      </c>
      <c r="Q76">
        <f>(O76+O79)/(1+O76+O79)</f>
        <v>0.41374474053295929</v>
      </c>
      <c r="R76">
        <f t="shared" si="41"/>
        <v>0.70574162679425823</v>
      </c>
      <c r="S76">
        <f>O82-O76-O79</f>
        <v>0.10378218272955117</v>
      </c>
    </row>
    <row r="77" spans="1:19" x14ac:dyDescent="0.2">
      <c r="A77" s="1" t="s">
        <v>3</v>
      </c>
      <c r="B77">
        <v>1</v>
      </c>
      <c r="C77">
        <v>15.068493150684933</v>
      </c>
      <c r="D77">
        <f t="shared" si="36"/>
        <v>0.17741935483870969</v>
      </c>
      <c r="E77">
        <f t="shared" si="37"/>
        <v>0.15068493150684931</v>
      </c>
      <c r="L77" s="1" t="s">
        <v>14</v>
      </c>
      <c r="M77">
        <v>1</v>
      </c>
      <c r="N77">
        <v>10.256410256410257</v>
      </c>
      <c r="O77">
        <f t="shared" si="39"/>
        <v>0.11428571428571431</v>
      </c>
      <c r="P77">
        <f t="shared" si="40"/>
        <v>0.10256410256410259</v>
      </c>
    </row>
    <row r="78" spans="1:19" x14ac:dyDescent="0.2">
      <c r="A78" s="1" t="s">
        <v>3</v>
      </c>
      <c r="B78">
        <v>2</v>
      </c>
      <c r="C78">
        <v>14.102564102564106</v>
      </c>
      <c r="D78">
        <f t="shared" si="36"/>
        <v>0.16417910447761197</v>
      </c>
      <c r="E78">
        <f t="shared" si="37"/>
        <v>0.14102564102564105</v>
      </c>
      <c r="L78" s="1" t="s">
        <v>14</v>
      </c>
      <c r="M78">
        <v>2</v>
      </c>
      <c r="N78">
        <v>11.392405063291138</v>
      </c>
      <c r="O78">
        <f t="shared" si="39"/>
        <v>0.12857142857142856</v>
      </c>
      <c r="P78">
        <f t="shared" si="40"/>
        <v>0.11392405063291139</v>
      </c>
    </row>
    <row r="79" spans="1:19" x14ac:dyDescent="0.2">
      <c r="A79" s="1" t="s">
        <v>3</v>
      </c>
      <c r="B79">
        <v>3</v>
      </c>
      <c r="C79">
        <v>17.948717948717949</v>
      </c>
      <c r="D79">
        <f t="shared" si="36"/>
        <v>0.21875000000000003</v>
      </c>
      <c r="E79">
        <f t="shared" si="37"/>
        <v>0.17948717948717952</v>
      </c>
      <c r="K79" s="1"/>
      <c r="L79" s="1" t="s">
        <v>14</v>
      </c>
      <c r="M79">
        <v>3</v>
      </c>
      <c r="N79">
        <v>16.455696202531644</v>
      </c>
      <c r="O79">
        <f t="shared" si="39"/>
        <v>0.19696969696969693</v>
      </c>
      <c r="P79">
        <f t="shared" si="40"/>
        <v>0.16455696202531642</v>
      </c>
    </row>
    <row r="80" spans="1:19" x14ac:dyDescent="0.2">
      <c r="A80" s="1" t="s">
        <v>1</v>
      </c>
      <c r="B80">
        <v>1</v>
      </c>
      <c r="C80">
        <v>46.666666666666664</v>
      </c>
      <c r="D80">
        <f t="shared" si="36"/>
        <v>0.87499999999999989</v>
      </c>
      <c r="E80">
        <f t="shared" si="37"/>
        <v>0.46666666666666662</v>
      </c>
      <c r="L80" s="1" t="s">
        <v>1</v>
      </c>
      <c r="M80">
        <v>1</v>
      </c>
      <c r="N80">
        <v>48.780487804878049</v>
      </c>
      <c r="O80">
        <f t="shared" si="39"/>
        <v>0.95238095238095244</v>
      </c>
      <c r="P80">
        <f t="shared" si="40"/>
        <v>0.48780487804878048</v>
      </c>
    </row>
    <row r="81" spans="1:16" x14ac:dyDescent="0.2">
      <c r="A81" s="1" t="s">
        <v>1</v>
      </c>
      <c r="B81">
        <v>2</v>
      </c>
      <c r="C81">
        <v>55.263157894736835</v>
      </c>
      <c r="D81">
        <f t="shared" si="36"/>
        <v>1.2352941176470584</v>
      </c>
      <c r="E81">
        <f t="shared" si="37"/>
        <v>0.55263157894736836</v>
      </c>
      <c r="L81" s="1" t="s">
        <v>1</v>
      </c>
      <c r="M81">
        <v>2</v>
      </c>
      <c r="N81">
        <v>37.662337662337656</v>
      </c>
      <c r="O81">
        <f t="shared" si="39"/>
        <v>0.60416666666666652</v>
      </c>
      <c r="P81">
        <f t="shared" si="40"/>
        <v>0.37662337662337658</v>
      </c>
    </row>
    <row r="82" spans="1:16" x14ac:dyDescent="0.2">
      <c r="A82" s="1" t="s">
        <v>1</v>
      </c>
      <c r="B82">
        <v>3</v>
      </c>
      <c r="C82">
        <v>48.051948051948052</v>
      </c>
      <c r="D82">
        <f t="shared" si="36"/>
        <v>0.92500000000000004</v>
      </c>
      <c r="E82">
        <f t="shared" si="37"/>
        <v>0.48051948051948051</v>
      </c>
      <c r="L82" s="1" t="s">
        <v>1</v>
      </c>
      <c r="M82">
        <v>3</v>
      </c>
      <c r="N82">
        <v>44.736842105263158</v>
      </c>
      <c r="O82">
        <f t="shared" si="39"/>
        <v>0.80952380952380953</v>
      </c>
      <c r="P82">
        <f t="shared" si="40"/>
        <v>0.44736842105263158</v>
      </c>
    </row>
    <row r="85" spans="1:16" x14ac:dyDescent="0.2">
      <c r="B85" s="1"/>
    </row>
    <row r="86" spans="1:16" x14ac:dyDescent="0.2">
      <c r="B86" s="1"/>
    </row>
    <row r="95" spans="1:16" x14ac:dyDescent="0.2">
      <c r="A95" s="1"/>
      <c r="D95" s="1"/>
      <c r="E95" s="1"/>
      <c r="K95" s="1"/>
      <c r="L95" s="1"/>
      <c r="O95" s="1"/>
      <c r="P95" s="1"/>
    </row>
    <row r="96" spans="1:16" x14ac:dyDescent="0.2">
      <c r="A96" s="1"/>
      <c r="K96" s="1"/>
      <c r="L96" s="1"/>
    </row>
    <row r="97" spans="1:12" x14ac:dyDescent="0.2">
      <c r="A97" s="1"/>
      <c r="K97" s="1"/>
      <c r="L97" s="1"/>
    </row>
    <row r="98" spans="1:12" x14ac:dyDescent="0.2">
      <c r="A98" s="1"/>
      <c r="K98" s="1"/>
      <c r="L98" s="1"/>
    </row>
    <row r="99" spans="1:12" x14ac:dyDescent="0.2">
      <c r="A99" s="1"/>
      <c r="L99" s="1"/>
    </row>
    <row r="100" spans="1:12" x14ac:dyDescent="0.2">
      <c r="A100" s="1"/>
      <c r="L100" s="1"/>
    </row>
    <row r="101" spans="1:12" x14ac:dyDescent="0.2">
      <c r="A101" s="1"/>
      <c r="K101" s="1"/>
      <c r="L101" s="1"/>
    </row>
    <row r="102" spans="1:12" x14ac:dyDescent="0.2">
      <c r="A102" s="1"/>
      <c r="L102" s="1"/>
    </row>
    <row r="103" spans="1:12" x14ac:dyDescent="0.2">
      <c r="A103" s="1"/>
      <c r="L103" s="1"/>
    </row>
    <row r="104" spans="1:12" x14ac:dyDescent="0.2">
      <c r="A104" s="1"/>
      <c r="L104" s="1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63C6F-8634-3542-BBD3-C91DC3FED68D}">
  <dimension ref="A1:Q61"/>
  <sheetViews>
    <sheetView topLeftCell="B38" workbookViewId="0">
      <selection activeCell="H66" sqref="H66"/>
    </sheetView>
  </sheetViews>
  <sheetFormatPr baseColWidth="10" defaultRowHeight="16" x14ac:dyDescent="0.2"/>
  <sheetData>
    <row r="1" spans="1:17" x14ac:dyDescent="0.2">
      <c r="A1" s="1" t="s">
        <v>0</v>
      </c>
      <c r="B1" t="s">
        <v>7</v>
      </c>
      <c r="C1" t="s">
        <v>11</v>
      </c>
      <c r="D1" t="s">
        <v>13</v>
      </c>
      <c r="E1" t="s">
        <v>5</v>
      </c>
      <c r="F1" t="s">
        <v>4</v>
      </c>
      <c r="G1" t="s">
        <v>12</v>
      </c>
      <c r="K1" s="1" t="s">
        <v>0</v>
      </c>
      <c r="L1" t="s">
        <v>7</v>
      </c>
      <c r="M1" t="s">
        <v>11</v>
      </c>
      <c r="N1" t="s">
        <v>15</v>
      </c>
      <c r="O1" t="s">
        <v>5</v>
      </c>
      <c r="P1" t="s">
        <v>4</v>
      </c>
      <c r="Q1" t="s">
        <v>12</v>
      </c>
    </row>
    <row r="2" spans="1:17" x14ac:dyDescent="0.2">
      <c r="A2" s="1" t="s">
        <v>2</v>
      </c>
      <c r="B2">
        <v>1</v>
      </c>
      <c r="C2">
        <v>37.628378378378379</v>
      </c>
      <c r="D2">
        <f>(C2*C5)/100</f>
        <v>5.5188288288288284E-2</v>
      </c>
      <c r="E2">
        <f>C2+C5-D2</f>
        <v>37.719856756756762</v>
      </c>
      <c r="F2">
        <v>87.90322580645163</v>
      </c>
      <c r="G2">
        <f>(F2-E2)/E2</f>
        <v>1.3304231077363653</v>
      </c>
      <c r="K2" s="1" t="s">
        <v>2</v>
      </c>
      <c r="L2">
        <v>1</v>
      </c>
      <c r="M2">
        <v>35.315789473684212</v>
      </c>
      <c r="N2">
        <f>(M2*M5)/100</f>
        <v>0.39543736100815413</v>
      </c>
      <c r="O2">
        <f>M2+M5-N2</f>
        <v>36.040070422535209</v>
      </c>
      <c r="P2">
        <v>66.121621621621614</v>
      </c>
      <c r="Q2">
        <f>(P2-O2)/O2</f>
        <v>0.83466960098604448</v>
      </c>
    </row>
    <row r="3" spans="1:17" x14ac:dyDescent="0.2">
      <c r="A3" s="1" t="s">
        <v>2</v>
      </c>
      <c r="B3">
        <v>2</v>
      </c>
      <c r="C3">
        <v>42.530144927536234</v>
      </c>
      <c r="D3">
        <f t="shared" ref="D3:D4" si="0">(C3*C6)/100</f>
        <v>0.51225018803312627</v>
      </c>
      <c r="E3">
        <f>C3+C6-D3</f>
        <v>43.222334999243365</v>
      </c>
      <c r="F3">
        <v>81.684461608359854</v>
      </c>
      <c r="G3">
        <f>(F3-E3)/E3</f>
        <v>0.88986693129350347</v>
      </c>
      <c r="K3" s="1" t="s">
        <v>2</v>
      </c>
      <c r="L3">
        <v>2</v>
      </c>
      <c r="M3">
        <v>39.849295774647885</v>
      </c>
      <c r="N3">
        <f t="shared" ref="N3:N4" si="1">(M3*M6)/100</f>
        <v>0.28109908641035397</v>
      </c>
      <c r="O3">
        <f>M3+M6-N3</f>
        <v>40.273602093642936</v>
      </c>
      <c r="P3">
        <v>67.919999999999987</v>
      </c>
      <c r="Q3">
        <f>(P3-O3)/O3</f>
        <v>0.68646449458567182</v>
      </c>
    </row>
    <row r="4" spans="1:17" x14ac:dyDescent="0.2">
      <c r="A4" s="1" t="s">
        <v>2</v>
      </c>
      <c r="B4">
        <v>3</v>
      </c>
      <c r="C4">
        <v>43.130136986301366</v>
      </c>
      <c r="D4">
        <f t="shared" si="0"/>
        <v>0.37866487802589593</v>
      </c>
      <c r="E4">
        <f>C4+C7-D4</f>
        <v>43.629431012385062</v>
      </c>
      <c r="F4">
        <v>83.424657534246577</v>
      </c>
      <c r="G4">
        <f>(F4-E4)/E4</f>
        <v>0.91211885184945152</v>
      </c>
      <c r="K4" s="1" t="s">
        <v>2</v>
      </c>
      <c r="L4">
        <v>3</v>
      </c>
      <c r="M4">
        <v>33.376923076923084</v>
      </c>
      <c r="N4">
        <f t="shared" si="1"/>
        <v>0.14974511434511437</v>
      </c>
      <c r="O4">
        <f>M4+M7-N4</f>
        <v>33.675826611226618</v>
      </c>
      <c r="P4">
        <v>66.550724637681157</v>
      </c>
      <c r="Q4">
        <f>(P4-O4)/O4</f>
        <v>0.9762165129896152</v>
      </c>
    </row>
    <row r="5" spans="1:17" x14ac:dyDescent="0.2">
      <c r="A5" s="1" t="s">
        <v>3</v>
      </c>
      <c r="B5">
        <v>1</v>
      </c>
      <c r="C5">
        <v>0.14666666666666667</v>
      </c>
      <c r="K5" s="1" t="s">
        <v>14</v>
      </c>
      <c r="L5">
        <v>1</v>
      </c>
      <c r="M5">
        <v>1.1197183098591548</v>
      </c>
    </row>
    <row r="6" spans="1:17" x14ac:dyDescent="0.2">
      <c r="A6" s="1" t="s">
        <v>3</v>
      </c>
      <c r="B6">
        <v>2</v>
      </c>
      <c r="C6">
        <v>1.2044402597402597</v>
      </c>
      <c r="K6" s="1" t="s">
        <v>14</v>
      </c>
      <c r="L6">
        <v>2</v>
      </c>
      <c r="M6">
        <v>0.70540540540540542</v>
      </c>
    </row>
    <row r="7" spans="1:17" x14ac:dyDescent="0.2">
      <c r="A7" s="1" t="s">
        <v>3</v>
      </c>
      <c r="B7">
        <v>3</v>
      </c>
      <c r="C7">
        <v>0.87795890410958899</v>
      </c>
      <c r="K7" s="1" t="s">
        <v>14</v>
      </c>
      <c r="L7">
        <v>3</v>
      </c>
      <c r="M7">
        <v>0.44864864864864862</v>
      </c>
    </row>
    <row r="10" spans="1:17" x14ac:dyDescent="0.2">
      <c r="A10" s="1" t="s">
        <v>0</v>
      </c>
      <c r="B10" t="s">
        <v>7</v>
      </c>
      <c r="C10" t="s">
        <v>11</v>
      </c>
      <c r="D10" t="s">
        <v>17</v>
      </c>
      <c r="E10" t="s">
        <v>5</v>
      </c>
      <c r="F10" t="s">
        <v>4</v>
      </c>
      <c r="G10" t="s">
        <v>12</v>
      </c>
      <c r="K10" s="1" t="s">
        <v>0</v>
      </c>
      <c r="L10" t="s">
        <v>7</v>
      </c>
      <c r="M10" t="s">
        <v>11</v>
      </c>
      <c r="N10" t="s">
        <v>18</v>
      </c>
      <c r="O10" t="s">
        <v>5</v>
      </c>
      <c r="P10" t="s">
        <v>4</v>
      </c>
      <c r="Q10" t="s">
        <v>12</v>
      </c>
    </row>
    <row r="11" spans="1:17" x14ac:dyDescent="0.2">
      <c r="A11" s="1" t="s">
        <v>16</v>
      </c>
      <c r="B11">
        <v>1</v>
      </c>
      <c r="C11">
        <v>33.734939759036145</v>
      </c>
      <c r="D11">
        <f>(C11*C14)/100</f>
        <v>2.3265475695886999</v>
      </c>
      <c r="E11">
        <f>C11+C14-D11</f>
        <v>38.304943913585376</v>
      </c>
      <c r="F11">
        <v>56.338028169014088</v>
      </c>
      <c r="G11">
        <f>(F11-E11)/E11</f>
        <v>0.47077693929302505</v>
      </c>
      <c r="K11" s="1" t="s">
        <v>16</v>
      </c>
      <c r="L11">
        <v>1</v>
      </c>
      <c r="M11">
        <v>33.734939759036145</v>
      </c>
      <c r="N11">
        <f>(M11*M14)/100</f>
        <v>2.3756999830307146</v>
      </c>
      <c r="O11">
        <f>M11+M14-N11</f>
        <v>38.401493297132191</v>
      </c>
      <c r="P11">
        <v>55.696202531645568</v>
      </c>
      <c r="Q11">
        <f>(P11-O11)/O11</f>
        <v>0.45036553919128292</v>
      </c>
    </row>
    <row r="12" spans="1:17" x14ac:dyDescent="0.2">
      <c r="A12" s="1" t="s">
        <v>16</v>
      </c>
      <c r="B12">
        <v>2</v>
      </c>
      <c r="C12">
        <v>28.571428571428569</v>
      </c>
      <c r="D12">
        <f t="shared" ref="D12:D13" si="2">(C12*C15)/100</f>
        <v>3.2345013477088944</v>
      </c>
      <c r="E12">
        <f>C12+C15-D12</f>
        <v>36.657681940700805</v>
      </c>
      <c r="F12">
        <v>59.154929577464777</v>
      </c>
      <c r="G12">
        <f>(F12-E12)/E12</f>
        <v>0.6137116818558408</v>
      </c>
      <c r="K12" s="1" t="s">
        <v>16</v>
      </c>
      <c r="L12">
        <v>2</v>
      </c>
      <c r="M12">
        <v>28.571428571428569</v>
      </c>
      <c r="N12">
        <f t="shared" ref="N12:N13" si="3">(M12*M15)/100</f>
        <v>2.1978021978021975</v>
      </c>
      <c r="O12">
        <f>M12+M15-N12</f>
        <v>34.065934065934066</v>
      </c>
      <c r="P12">
        <v>57.534246575342465</v>
      </c>
      <c r="Q12">
        <f>(P12-O12)/O12</f>
        <v>0.68890852850198847</v>
      </c>
    </row>
    <row r="13" spans="1:17" x14ac:dyDescent="0.2">
      <c r="A13" s="1" t="s">
        <v>16</v>
      </c>
      <c r="B13">
        <v>3</v>
      </c>
      <c r="C13">
        <v>30.952380952380953</v>
      </c>
      <c r="D13">
        <f t="shared" si="2"/>
        <v>4.7215496368038741</v>
      </c>
      <c r="E13">
        <f>C13+C16-D13</f>
        <v>41.485068603712676</v>
      </c>
      <c r="F13">
        <v>56.338028169014088</v>
      </c>
      <c r="G13">
        <f>(F13-E13)/E13</f>
        <v>0.35803145722584528</v>
      </c>
      <c r="K13" s="1" t="s">
        <v>16</v>
      </c>
      <c r="L13">
        <v>3</v>
      </c>
      <c r="M13">
        <v>30.952380952380953</v>
      </c>
      <c r="N13">
        <f t="shared" si="3"/>
        <v>2.0098948670377239</v>
      </c>
      <c r="O13">
        <f>M13+M16-N13</f>
        <v>35.435992578849721</v>
      </c>
      <c r="P13">
        <v>58.227848101265813</v>
      </c>
      <c r="Q13">
        <f>(P13-O13)/O13</f>
        <v>0.6431837762608521</v>
      </c>
    </row>
    <row r="14" spans="1:17" x14ac:dyDescent="0.2">
      <c r="A14" s="1" t="s">
        <v>3</v>
      </c>
      <c r="B14">
        <v>1</v>
      </c>
      <c r="C14">
        <v>6.8965517241379324</v>
      </c>
      <c r="K14" s="1" t="s">
        <v>14</v>
      </c>
      <c r="L14">
        <v>1</v>
      </c>
      <c r="M14">
        <v>7.042253521126761</v>
      </c>
    </row>
    <row r="15" spans="1:17" x14ac:dyDescent="0.2">
      <c r="A15" s="1" t="s">
        <v>3</v>
      </c>
      <c r="B15">
        <v>2</v>
      </c>
      <c r="C15">
        <v>11.320754716981131</v>
      </c>
      <c r="K15" s="1" t="s">
        <v>14</v>
      </c>
      <c r="L15">
        <v>2</v>
      </c>
      <c r="M15">
        <v>7.6923076923076916</v>
      </c>
    </row>
    <row r="16" spans="1:17" x14ac:dyDescent="0.2">
      <c r="A16" s="1" t="s">
        <v>3</v>
      </c>
      <c r="B16">
        <v>3</v>
      </c>
      <c r="C16">
        <v>15.254237288135593</v>
      </c>
      <c r="K16" s="1" t="s">
        <v>14</v>
      </c>
      <c r="L16">
        <v>3</v>
      </c>
      <c r="M16">
        <v>6.4935064935064926</v>
      </c>
    </row>
    <row r="19" spans="1:17" x14ac:dyDescent="0.2">
      <c r="A19" s="1" t="s">
        <v>0</v>
      </c>
      <c r="B19" t="s">
        <v>7</v>
      </c>
      <c r="C19" t="s">
        <v>11</v>
      </c>
      <c r="D19" t="s">
        <v>20</v>
      </c>
      <c r="E19" t="s">
        <v>5</v>
      </c>
      <c r="F19" t="s">
        <v>4</v>
      </c>
      <c r="G19" t="s">
        <v>12</v>
      </c>
      <c r="K19" s="1" t="s">
        <v>0</v>
      </c>
      <c r="L19" t="s">
        <v>7</v>
      </c>
      <c r="M19" t="s">
        <v>11</v>
      </c>
      <c r="N19" t="s">
        <v>21</v>
      </c>
      <c r="O19" t="s">
        <v>5</v>
      </c>
      <c r="P19" t="s">
        <v>4</v>
      </c>
      <c r="Q19" t="s">
        <v>12</v>
      </c>
    </row>
    <row r="20" spans="1:17" x14ac:dyDescent="0.2">
      <c r="A20" s="1" t="s">
        <v>19</v>
      </c>
      <c r="B20">
        <v>1</v>
      </c>
      <c r="C20">
        <v>21.621621621621621</v>
      </c>
      <c r="D20">
        <f>(C20*C23)/100</f>
        <v>2.7369141293191923</v>
      </c>
      <c r="E20">
        <f>C20+C23-D20</f>
        <v>31.542935340403691</v>
      </c>
      <c r="F20">
        <v>59.154929577464777</v>
      </c>
      <c r="G20">
        <f>(F20-E20)/E20</f>
        <v>0.87537808194066768</v>
      </c>
      <c r="K20" s="1" t="s">
        <v>19</v>
      </c>
      <c r="L20">
        <v>1</v>
      </c>
      <c r="M20">
        <v>21.621621621621621</v>
      </c>
      <c r="N20">
        <f>(M20*M23)/100</f>
        <v>1.8235102572451971</v>
      </c>
      <c r="O20">
        <f>M20+M23-N20</f>
        <v>28.231846304135459</v>
      </c>
      <c r="P20">
        <v>38.157894736842103</v>
      </c>
      <c r="Q20">
        <f>(P20-O20)/O20</f>
        <v>0.3515904813937959</v>
      </c>
    </row>
    <row r="21" spans="1:17" x14ac:dyDescent="0.2">
      <c r="A21" s="1" t="s">
        <v>19</v>
      </c>
      <c r="B21">
        <v>2</v>
      </c>
      <c r="C21">
        <v>18.987341772151897</v>
      </c>
      <c r="D21">
        <f t="shared" ref="D21:D22" si="4">(C21*C24)/100</f>
        <v>2.51639469269483</v>
      </c>
      <c r="E21">
        <f>C21+C24-D21</f>
        <v>29.723959127649834</v>
      </c>
      <c r="F21">
        <v>50.666666666666671</v>
      </c>
      <c r="G21">
        <f>(F21-E21)/E21</f>
        <v>0.70457328544552811</v>
      </c>
      <c r="K21" s="1" t="s">
        <v>19</v>
      </c>
      <c r="L21">
        <v>2</v>
      </c>
      <c r="M21">
        <v>18.987341772151897</v>
      </c>
      <c r="N21">
        <f t="shared" ref="N21:N22" si="5">(M21*M24)/100</f>
        <v>1.8524235875270143</v>
      </c>
      <c r="O21">
        <f>M21+M24-N21</f>
        <v>26.891015745600491</v>
      </c>
      <c r="P21">
        <v>40</v>
      </c>
      <c r="Q21">
        <f>(P21-O21)/O21</f>
        <v>0.4874856486796787</v>
      </c>
    </row>
    <row r="22" spans="1:17" x14ac:dyDescent="0.2">
      <c r="A22" s="1" t="s">
        <v>19</v>
      </c>
      <c r="B22">
        <v>3</v>
      </c>
      <c r="C22">
        <v>18.666666666666668</v>
      </c>
      <c r="D22">
        <f t="shared" si="4"/>
        <v>2.1538461538461537</v>
      </c>
      <c r="E22">
        <f>C22+C25-D22</f>
        <v>28.051282051282051</v>
      </c>
      <c r="F22">
        <v>50</v>
      </c>
      <c r="G22">
        <f>(F22-E22)/E22</f>
        <v>0.78244972577696525</v>
      </c>
      <c r="K22" s="1" t="s">
        <v>19</v>
      </c>
      <c r="L22">
        <v>3</v>
      </c>
      <c r="M22">
        <v>18.666666666666668</v>
      </c>
      <c r="N22">
        <f t="shared" si="5"/>
        <v>1.9145299145299148</v>
      </c>
      <c r="O22">
        <f>M22+M25-N22</f>
        <v>27.008547008547012</v>
      </c>
      <c r="P22">
        <v>43.661971830985912</v>
      </c>
      <c r="Q22">
        <f>(P22-O22)/O22</f>
        <v>0.61659832412194659</v>
      </c>
    </row>
    <row r="23" spans="1:17" x14ac:dyDescent="0.2">
      <c r="A23" s="1" t="s">
        <v>3</v>
      </c>
      <c r="B23">
        <v>1</v>
      </c>
      <c r="C23">
        <v>12.658227848101264</v>
      </c>
      <c r="K23" s="1" t="s">
        <v>14</v>
      </c>
      <c r="L23">
        <v>1</v>
      </c>
      <c r="M23">
        <v>8.4337349397590362</v>
      </c>
    </row>
    <row r="24" spans="1:17" x14ac:dyDescent="0.2">
      <c r="A24" s="1" t="s">
        <v>3</v>
      </c>
      <c r="B24">
        <v>2</v>
      </c>
      <c r="C24">
        <v>13.253012048192772</v>
      </c>
      <c r="K24" s="1" t="s">
        <v>14</v>
      </c>
      <c r="L24">
        <v>2</v>
      </c>
      <c r="M24">
        <v>9.7560975609756095</v>
      </c>
    </row>
    <row r="25" spans="1:17" x14ac:dyDescent="0.2">
      <c r="A25" s="1" t="s">
        <v>3</v>
      </c>
      <c r="B25">
        <v>3</v>
      </c>
      <c r="C25">
        <v>11.538461538461538</v>
      </c>
      <c r="K25" s="1" t="s">
        <v>14</v>
      </c>
      <c r="L25">
        <v>3</v>
      </c>
      <c r="M25">
        <v>10.256410256410257</v>
      </c>
    </row>
    <row r="28" spans="1:17" x14ac:dyDescent="0.2">
      <c r="A28" s="1" t="s">
        <v>0</v>
      </c>
      <c r="B28" t="s">
        <v>7</v>
      </c>
      <c r="C28" t="s">
        <v>11</v>
      </c>
      <c r="D28" t="s">
        <v>23</v>
      </c>
      <c r="E28" t="s">
        <v>5</v>
      </c>
      <c r="F28" t="s">
        <v>4</v>
      </c>
      <c r="G28" t="s">
        <v>12</v>
      </c>
      <c r="K28" s="1" t="s">
        <v>0</v>
      </c>
      <c r="L28" t="s">
        <v>7</v>
      </c>
      <c r="M28" t="s">
        <v>11</v>
      </c>
      <c r="N28" t="s">
        <v>24</v>
      </c>
      <c r="O28" t="s">
        <v>5</v>
      </c>
      <c r="P28" t="s">
        <v>4</v>
      </c>
      <c r="Q28" t="s">
        <v>12</v>
      </c>
    </row>
    <row r="29" spans="1:17" x14ac:dyDescent="0.2">
      <c r="A29" s="1" t="s">
        <v>22</v>
      </c>
      <c r="B29">
        <v>1</v>
      </c>
      <c r="C29">
        <v>32.894736842105267</v>
      </c>
      <c r="D29">
        <f>(C29*C32)/100</f>
        <v>2.4069319640564824</v>
      </c>
      <c r="E29">
        <f>C29+C32-D29</f>
        <v>37.804878048780488</v>
      </c>
      <c r="F29">
        <v>60.975609756097562</v>
      </c>
      <c r="G29">
        <f>(F29-E29)/E29</f>
        <v>0.61290322580645162</v>
      </c>
      <c r="K29" s="1" t="s">
        <v>22</v>
      </c>
      <c r="L29">
        <v>1</v>
      </c>
      <c r="M29">
        <v>32.894736842105267</v>
      </c>
      <c r="N29">
        <f>(M29*M32)/100</f>
        <v>2.9147235176548971</v>
      </c>
      <c r="O29">
        <f>M29+M32-N29</f>
        <v>38.840772818121252</v>
      </c>
      <c r="P29">
        <v>45.238095238095241</v>
      </c>
      <c r="Q29">
        <f>(P29-O29)/O29</f>
        <v>0.16470636281957046</v>
      </c>
    </row>
    <row r="30" spans="1:17" x14ac:dyDescent="0.2">
      <c r="A30" s="1" t="s">
        <v>22</v>
      </c>
      <c r="B30">
        <v>2</v>
      </c>
      <c r="C30">
        <v>30.864197530864203</v>
      </c>
      <c r="D30">
        <f t="shared" ref="D30:D31" si="6">(C30*C33)/100</f>
        <v>4.0904358173434492</v>
      </c>
      <c r="E30">
        <f>C30+C33-D30</f>
        <v>40.026773761713528</v>
      </c>
      <c r="F30">
        <v>59.523809523809526</v>
      </c>
      <c r="G30">
        <f>(F30-E30)/E30</f>
        <v>0.48709985666507383</v>
      </c>
      <c r="K30" s="1" t="s">
        <v>22</v>
      </c>
      <c r="L30">
        <v>2</v>
      </c>
      <c r="M30">
        <v>30.864197530864203</v>
      </c>
      <c r="N30">
        <f t="shared" ref="N30:N31" si="7">(M30*M33)/100</f>
        <v>2.3148148148148153</v>
      </c>
      <c r="O30">
        <f>M30+M33-N30</f>
        <v>36.049382716049386</v>
      </c>
      <c r="P30">
        <v>44.705882352941174</v>
      </c>
      <c r="Q30">
        <f>(P30-O30)/O30</f>
        <v>0.24012892828364202</v>
      </c>
    </row>
    <row r="31" spans="1:17" x14ac:dyDescent="0.2">
      <c r="A31" s="1" t="s">
        <v>22</v>
      </c>
      <c r="B31">
        <v>3</v>
      </c>
      <c r="C31">
        <v>33.75</v>
      </c>
      <c r="D31">
        <f t="shared" si="6"/>
        <v>2.953125</v>
      </c>
      <c r="E31">
        <f>C31+C34-D31</f>
        <v>39.546875</v>
      </c>
      <c r="F31">
        <v>57.471264367816097</v>
      </c>
      <c r="G31">
        <f>(F31-E31)/E31</f>
        <v>0.45324414047421185</v>
      </c>
      <c r="K31" s="1" t="s">
        <v>22</v>
      </c>
      <c r="L31">
        <v>3</v>
      </c>
      <c r="M31">
        <v>33.75</v>
      </c>
      <c r="N31">
        <f t="shared" si="7"/>
        <v>1.7532467532467533</v>
      </c>
      <c r="O31">
        <f>M31+M34-N31</f>
        <v>37.191558441558442</v>
      </c>
      <c r="P31">
        <v>40.476190476190474</v>
      </c>
      <c r="Q31">
        <f>(P31-O31)/O31</f>
        <v>8.8316601193074287E-2</v>
      </c>
    </row>
    <row r="32" spans="1:17" x14ac:dyDescent="0.2">
      <c r="A32" s="1" t="s">
        <v>3</v>
      </c>
      <c r="B32">
        <v>1</v>
      </c>
      <c r="C32">
        <v>7.3170731707317058</v>
      </c>
      <c r="K32" s="1" t="s">
        <v>14</v>
      </c>
      <c r="L32">
        <v>1</v>
      </c>
      <c r="M32">
        <v>8.8607594936708853</v>
      </c>
    </row>
    <row r="33" spans="1:17" x14ac:dyDescent="0.2">
      <c r="A33" s="1" t="s">
        <v>3</v>
      </c>
      <c r="B33">
        <v>2</v>
      </c>
      <c r="C33">
        <v>13.253012048192772</v>
      </c>
      <c r="K33" s="1" t="s">
        <v>14</v>
      </c>
      <c r="L33">
        <v>2</v>
      </c>
      <c r="M33">
        <v>7.5</v>
      </c>
    </row>
    <row r="34" spans="1:17" x14ac:dyDescent="0.2">
      <c r="A34" s="1" t="s">
        <v>3</v>
      </c>
      <c r="B34">
        <v>3</v>
      </c>
      <c r="C34">
        <v>8.75</v>
      </c>
      <c r="K34" s="1" t="s">
        <v>14</v>
      </c>
      <c r="L34">
        <v>3</v>
      </c>
      <c r="M34">
        <v>5.1948051948051948</v>
      </c>
    </row>
    <row r="37" spans="1:17" x14ac:dyDescent="0.2">
      <c r="A37" s="1" t="s">
        <v>0</v>
      </c>
      <c r="B37" t="s">
        <v>7</v>
      </c>
      <c r="C37" t="s">
        <v>11</v>
      </c>
      <c r="D37" t="s">
        <v>26</v>
      </c>
      <c r="E37" t="s">
        <v>5</v>
      </c>
      <c r="F37" t="s">
        <v>4</v>
      </c>
      <c r="G37" t="s">
        <v>12</v>
      </c>
      <c r="K37" s="1" t="s">
        <v>0</v>
      </c>
      <c r="L37" t="s">
        <v>7</v>
      </c>
      <c r="M37" t="s">
        <v>11</v>
      </c>
      <c r="N37" t="s">
        <v>27</v>
      </c>
      <c r="O37" t="s">
        <v>5</v>
      </c>
      <c r="P37" t="s">
        <v>4</v>
      </c>
      <c r="Q37" t="s">
        <v>12</v>
      </c>
    </row>
    <row r="38" spans="1:17" x14ac:dyDescent="0.2">
      <c r="A38" s="1" t="s">
        <v>25</v>
      </c>
      <c r="B38">
        <v>1</v>
      </c>
      <c r="C38">
        <v>16.279069767441861</v>
      </c>
      <c r="D38">
        <f>(C38*C41)/100</f>
        <v>4.2283298097251585</v>
      </c>
      <c r="E38">
        <f>C38+C41-D38</f>
        <v>38.024765931742671</v>
      </c>
      <c r="F38">
        <v>40.54054054054054</v>
      </c>
      <c r="G38">
        <f>(F38-E38)/E38</f>
        <v>6.6161475216280755E-2</v>
      </c>
      <c r="K38" s="1" t="s">
        <v>25</v>
      </c>
      <c r="L38">
        <v>1</v>
      </c>
      <c r="M38">
        <v>16.279069767441861</v>
      </c>
      <c r="N38">
        <f>(M38*M41)/100</f>
        <v>1.9534883720930234</v>
      </c>
      <c r="O38">
        <f>M38+M41-N38</f>
        <v>26.325581395348838</v>
      </c>
      <c r="P38">
        <v>59.302325581395351</v>
      </c>
      <c r="Q38">
        <f>(P38-O38)/O38</f>
        <v>1.2526501766784455</v>
      </c>
    </row>
    <row r="39" spans="1:17" x14ac:dyDescent="0.2">
      <c r="A39" s="1" t="s">
        <v>25</v>
      </c>
      <c r="B39">
        <v>2</v>
      </c>
      <c r="C39">
        <v>16.470588235294116</v>
      </c>
      <c r="D39">
        <f t="shared" ref="D39:D40" si="8">(C39*C42)/100</f>
        <v>3.4674922600619191</v>
      </c>
      <c r="E39">
        <f>C39+C42-D39</f>
        <v>34.055727554179569</v>
      </c>
      <c r="F39">
        <v>43.07692307692308</v>
      </c>
      <c r="G39">
        <f>(F39-E39)/E39</f>
        <v>0.26489510489510493</v>
      </c>
      <c r="K39" s="1" t="s">
        <v>25</v>
      </c>
      <c r="L39">
        <v>2</v>
      </c>
      <c r="M39">
        <v>16.470588235294116</v>
      </c>
      <c r="N39">
        <f t="shared" ref="N39:N40" si="9">(M39*M42)/100</f>
        <v>1.9377162629757785</v>
      </c>
      <c r="O39">
        <f>M39+M42-N39</f>
        <v>26.297577854671278</v>
      </c>
      <c r="P39">
        <v>69.148936170212764</v>
      </c>
      <c r="Q39">
        <f>(P39-O39)/O39</f>
        <v>1.6294792833146698</v>
      </c>
    </row>
    <row r="40" spans="1:17" x14ac:dyDescent="0.2">
      <c r="A40" s="1" t="s">
        <v>25</v>
      </c>
      <c r="B40">
        <v>3</v>
      </c>
      <c r="C40">
        <v>16.666666666666668</v>
      </c>
      <c r="D40">
        <f t="shared" si="8"/>
        <v>3.2894736842105265</v>
      </c>
      <c r="E40">
        <f>C40+C43-D40</f>
        <v>33.114035087719294</v>
      </c>
      <c r="F40">
        <v>49.090909090909093</v>
      </c>
      <c r="G40">
        <f>(F40-E40)/E40</f>
        <v>0.4824804334738112</v>
      </c>
      <c r="K40" s="1" t="s">
        <v>25</v>
      </c>
      <c r="L40">
        <v>3</v>
      </c>
      <c r="M40">
        <v>16.666666666666668</v>
      </c>
      <c r="N40">
        <f t="shared" si="9"/>
        <v>1.7543859649122808</v>
      </c>
      <c r="O40">
        <f>M40+M43-N40</f>
        <v>25.438596491228072</v>
      </c>
      <c r="P40">
        <v>63.218390804597703</v>
      </c>
      <c r="Q40">
        <f>(P40-O40)/O40</f>
        <v>1.4851367419738408</v>
      </c>
    </row>
    <row r="41" spans="1:17" x14ac:dyDescent="0.2">
      <c r="A41" s="1" t="s">
        <v>3</v>
      </c>
      <c r="B41">
        <v>1</v>
      </c>
      <c r="C41">
        <v>25.97402597402597</v>
      </c>
      <c r="K41" s="1" t="s">
        <v>14</v>
      </c>
      <c r="L41">
        <v>1</v>
      </c>
      <c r="M41">
        <v>12</v>
      </c>
    </row>
    <row r="42" spans="1:17" x14ac:dyDescent="0.2">
      <c r="A42" s="1" t="s">
        <v>3</v>
      </c>
      <c r="B42">
        <v>2</v>
      </c>
      <c r="C42">
        <v>21.05263157894737</v>
      </c>
      <c r="K42" s="1" t="s">
        <v>14</v>
      </c>
      <c r="L42">
        <v>2</v>
      </c>
      <c r="M42">
        <v>11.764705882352942</v>
      </c>
    </row>
    <row r="43" spans="1:17" x14ac:dyDescent="0.2">
      <c r="A43" s="1" t="s">
        <v>3</v>
      </c>
      <c r="B43">
        <v>3</v>
      </c>
      <c r="C43">
        <v>19.736842105263158</v>
      </c>
      <c r="K43" s="1" t="s">
        <v>14</v>
      </c>
      <c r="L43">
        <v>3</v>
      </c>
      <c r="M43">
        <v>10.526315789473685</v>
      </c>
    </row>
    <row r="46" spans="1:17" x14ac:dyDescent="0.2">
      <c r="A46" s="1" t="s">
        <v>0</v>
      </c>
      <c r="B46" t="s">
        <v>7</v>
      </c>
      <c r="C46" t="s">
        <v>11</v>
      </c>
      <c r="D46" t="s">
        <v>29</v>
      </c>
      <c r="E46" t="s">
        <v>5</v>
      </c>
      <c r="F46" t="s">
        <v>4</v>
      </c>
      <c r="G46" t="s">
        <v>12</v>
      </c>
      <c r="K46" s="1" t="s">
        <v>0</v>
      </c>
      <c r="L46" t="s">
        <v>7</v>
      </c>
      <c r="M46" t="s">
        <v>11</v>
      </c>
      <c r="N46" t="s">
        <v>30</v>
      </c>
      <c r="O46" t="s">
        <v>5</v>
      </c>
      <c r="P46" t="s">
        <v>4</v>
      </c>
      <c r="Q46" t="s">
        <v>12</v>
      </c>
    </row>
    <row r="47" spans="1:17" x14ac:dyDescent="0.2">
      <c r="A47" s="1" t="s">
        <v>28</v>
      </c>
      <c r="B47">
        <v>1</v>
      </c>
      <c r="C47">
        <v>47.058823529411761</v>
      </c>
      <c r="D47">
        <f>(C47*C50)/100</f>
        <v>2.4767801857585137</v>
      </c>
      <c r="E47">
        <f>C47+C50-D47</f>
        <v>49.845201238390089</v>
      </c>
      <c r="F47">
        <v>54.216867469879517</v>
      </c>
      <c r="G47">
        <f>(F47-E47)/E47</f>
        <v>8.7704856693856234E-2</v>
      </c>
      <c r="K47" s="1" t="s">
        <v>28</v>
      </c>
      <c r="L47">
        <v>1</v>
      </c>
      <c r="M47">
        <v>47.058823529411761</v>
      </c>
      <c r="N47">
        <f>(M47*M50)/100</f>
        <v>2.4132730015082955</v>
      </c>
      <c r="O47">
        <f>M47+M50-N47</f>
        <v>49.773755656108598</v>
      </c>
      <c r="P47">
        <v>54.54545454545454</v>
      </c>
      <c r="Q47">
        <f>(P47-O47)/O47</f>
        <v>9.5867768595041189E-2</v>
      </c>
    </row>
    <row r="48" spans="1:17" x14ac:dyDescent="0.2">
      <c r="A48" s="1" t="s">
        <v>28</v>
      </c>
      <c r="B48">
        <v>2</v>
      </c>
      <c r="C48">
        <v>44.303797468354425</v>
      </c>
      <c r="D48">
        <f t="shared" ref="D48:D49" si="10">(C48*C51)/100</f>
        <v>3.3227848101265818</v>
      </c>
      <c r="E48">
        <f>C48+C51-D48</f>
        <v>48.48101265822784</v>
      </c>
      <c r="F48">
        <v>60.24096385542169</v>
      </c>
      <c r="G48">
        <f>(F48-E48)/E48</f>
        <v>0.24256818396300633</v>
      </c>
      <c r="K48" s="1" t="s">
        <v>28</v>
      </c>
      <c r="L48">
        <v>2</v>
      </c>
      <c r="M48">
        <v>44.303797468354425</v>
      </c>
      <c r="N48">
        <f t="shared" ref="N48:N49" si="11">(M48*M51)/100</f>
        <v>2.8768699654775594</v>
      </c>
      <c r="O48">
        <f>M48+M51-N48</f>
        <v>47.920433996383359</v>
      </c>
      <c r="P48">
        <v>53.01204819277109</v>
      </c>
      <c r="Q48">
        <f>(P48-O48)/O48</f>
        <v>0.10625142077744963</v>
      </c>
    </row>
    <row r="49" spans="1:17" x14ac:dyDescent="0.2">
      <c r="A49" s="1" t="s">
        <v>28</v>
      </c>
      <c r="B49">
        <v>3</v>
      </c>
      <c r="C49">
        <v>46.511627906976742</v>
      </c>
      <c r="D49">
        <f t="shared" si="10"/>
        <v>4.3410852713178292</v>
      </c>
      <c r="E49">
        <f>C49+C52-D49</f>
        <v>51.503875968992247</v>
      </c>
      <c r="F49">
        <v>52.941176470588225</v>
      </c>
      <c r="G49">
        <f>(F49-E49)/E49</f>
        <v>2.7906647306725034E-2</v>
      </c>
      <c r="K49" s="1" t="s">
        <v>28</v>
      </c>
      <c r="L49">
        <v>3</v>
      </c>
      <c r="M49">
        <v>46.511627906976742</v>
      </c>
      <c r="N49">
        <f t="shared" si="11"/>
        <v>1.9379844961240307</v>
      </c>
      <c r="O49">
        <f>M49+M52-N49</f>
        <v>48.740310077519375</v>
      </c>
      <c r="P49">
        <v>57.499999999999993</v>
      </c>
      <c r="Q49">
        <f>(P49-O49)/O49</f>
        <v>0.17972166998011926</v>
      </c>
    </row>
    <row r="50" spans="1:17" x14ac:dyDescent="0.2">
      <c r="A50" s="1" t="s">
        <v>3</v>
      </c>
      <c r="B50">
        <v>1</v>
      </c>
      <c r="C50">
        <v>5.2631578947368425</v>
      </c>
      <c r="K50" s="1" t="s">
        <v>14</v>
      </c>
      <c r="L50">
        <v>1</v>
      </c>
      <c r="M50">
        <v>5.1282051282051286</v>
      </c>
    </row>
    <row r="51" spans="1:17" x14ac:dyDescent="0.2">
      <c r="A51" s="1" t="s">
        <v>3</v>
      </c>
      <c r="B51">
        <v>2</v>
      </c>
      <c r="C51">
        <v>7.5</v>
      </c>
      <c r="K51" s="1" t="s">
        <v>14</v>
      </c>
      <c r="L51">
        <v>2</v>
      </c>
      <c r="M51">
        <v>6.4935064935064926</v>
      </c>
    </row>
    <row r="52" spans="1:17" x14ac:dyDescent="0.2">
      <c r="A52" s="1" t="s">
        <v>3</v>
      </c>
      <c r="B52">
        <v>3</v>
      </c>
      <c r="C52">
        <v>9.3333333333333339</v>
      </c>
      <c r="K52" s="1" t="s">
        <v>14</v>
      </c>
      <c r="L52">
        <v>3</v>
      </c>
      <c r="M52">
        <v>4.1666666666666661</v>
      </c>
    </row>
    <row r="55" spans="1:17" x14ac:dyDescent="0.2">
      <c r="A55" s="1" t="s">
        <v>0</v>
      </c>
      <c r="B55" t="s">
        <v>7</v>
      </c>
      <c r="C55" t="s">
        <v>11</v>
      </c>
      <c r="D55" t="s">
        <v>32</v>
      </c>
      <c r="E55" t="s">
        <v>5</v>
      </c>
      <c r="F55" t="s">
        <v>4</v>
      </c>
      <c r="G55" t="s">
        <v>12</v>
      </c>
      <c r="K55" s="1" t="s">
        <v>0</v>
      </c>
      <c r="L55" t="s">
        <v>7</v>
      </c>
      <c r="M55" t="s">
        <v>11</v>
      </c>
      <c r="N55" t="s">
        <v>33</v>
      </c>
      <c r="O55" t="s">
        <v>5</v>
      </c>
      <c r="P55" t="s">
        <v>4</v>
      </c>
      <c r="Q55" t="s">
        <v>12</v>
      </c>
    </row>
    <row r="56" spans="1:17" x14ac:dyDescent="0.2">
      <c r="A56" s="1" t="s">
        <v>31</v>
      </c>
      <c r="B56">
        <v>1</v>
      </c>
      <c r="C56">
        <v>27.631578947368418</v>
      </c>
      <c r="D56">
        <f>(C56*C59)/100</f>
        <v>4.1636625811103105</v>
      </c>
      <c r="E56">
        <f>C56+C59-D56</f>
        <v>38.536409516943046</v>
      </c>
      <c r="F56">
        <v>46.666666666666664</v>
      </c>
      <c r="G56">
        <f>(F56-E56)/E56</f>
        <v>0.2109759900218271</v>
      </c>
      <c r="K56" s="1" t="s">
        <v>31</v>
      </c>
      <c r="L56">
        <v>1</v>
      </c>
      <c r="M56">
        <v>27.631578947368418</v>
      </c>
      <c r="N56">
        <f>(M56*M59)/100</f>
        <v>2.8340080971659916</v>
      </c>
      <c r="O56">
        <f>M56+M59-N56</f>
        <v>35.053981106612682</v>
      </c>
      <c r="P56">
        <v>48.780487804878049</v>
      </c>
      <c r="Q56">
        <f>(P56-O56)/O56</f>
        <v>0.39158196201788792</v>
      </c>
    </row>
    <row r="57" spans="1:17" x14ac:dyDescent="0.2">
      <c r="A57" s="1" t="s">
        <v>31</v>
      </c>
      <c r="B57">
        <v>2</v>
      </c>
      <c r="C57">
        <v>26.315789473684209</v>
      </c>
      <c r="D57">
        <f t="shared" ref="D57:D58" si="12">(C57*C60)/100</f>
        <v>3.7112010796221329</v>
      </c>
      <c r="E57">
        <f>C57+C60-D57</f>
        <v>36.707152496626179</v>
      </c>
      <c r="F57">
        <v>55.263157894736835</v>
      </c>
      <c r="G57">
        <f>(F57-E57)/E57</f>
        <v>0.50551470588235281</v>
      </c>
      <c r="K57" s="1" t="s">
        <v>31</v>
      </c>
      <c r="L57">
        <v>2</v>
      </c>
      <c r="M57">
        <v>26.315789473684209</v>
      </c>
      <c r="N57">
        <f t="shared" ref="N57:N58" si="13">(M57*M60)/100</f>
        <v>2.9980013324450363</v>
      </c>
      <c r="O57">
        <f>M57+M60-N57</f>
        <v>34.710193204530313</v>
      </c>
      <c r="P57">
        <v>37.662337662337656</v>
      </c>
      <c r="Q57">
        <f>(P57-O57)/O57</f>
        <v>8.5051225166388134E-2</v>
      </c>
    </row>
    <row r="58" spans="1:17" x14ac:dyDescent="0.2">
      <c r="A58" s="1" t="s">
        <v>31</v>
      </c>
      <c r="B58">
        <v>3</v>
      </c>
      <c r="C58">
        <v>33.720930232558139</v>
      </c>
      <c r="D58">
        <f t="shared" si="12"/>
        <v>6.0524746571258197</v>
      </c>
      <c r="E58">
        <f>C58+C61-D58</f>
        <v>45.617173524150267</v>
      </c>
      <c r="F58">
        <v>48.051948051948052</v>
      </c>
      <c r="G58">
        <f>(F58-E58)/E58</f>
        <v>5.33740769034887E-2</v>
      </c>
      <c r="K58" s="1" t="s">
        <v>31</v>
      </c>
      <c r="L58">
        <v>3</v>
      </c>
      <c r="M58">
        <v>33.720930232558139</v>
      </c>
      <c r="N58">
        <f t="shared" si="13"/>
        <v>5.5490138357374148</v>
      </c>
      <c r="O58">
        <f>M58+M61-N58</f>
        <v>44.627612599352375</v>
      </c>
      <c r="P58">
        <v>44.736842105263158</v>
      </c>
      <c r="Q58">
        <f>(P58-O58)/O58</f>
        <v>2.4475767254546737E-3</v>
      </c>
    </row>
    <row r="59" spans="1:17" x14ac:dyDescent="0.2">
      <c r="A59" s="1" t="s">
        <v>3</v>
      </c>
      <c r="B59">
        <v>1</v>
      </c>
      <c r="C59">
        <v>15.068493150684933</v>
      </c>
      <c r="K59" s="1" t="s">
        <v>14</v>
      </c>
      <c r="L59">
        <v>1</v>
      </c>
      <c r="M59">
        <v>10.256410256410257</v>
      </c>
    </row>
    <row r="60" spans="1:17" x14ac:dyDescent="0.2">
      <c r="A60" s="1" t="s">
        <v>3</v>
      </c>
      <c r="B60">
        <v>2</v>
      </c>
      <c r="C60">
        <v>14.102564102564106</v>
      </c>
      <c r="K60" s="1" t="s">
        <v>14</v>
      </c>
      <c r="L60">
        <v>2</v>
      </c>
      <c r="M60">
        <v>11.392405063291138</v>
      </c>
    </row>
    <row r="61" spans="1:17" x14ac:dyDescent="0.2">
      <c r="A61" s="1" t="s">
        <v>3</v>
      </c>
      <c r="B61">
        <v>3</v>
      </c>
      <c r="C61">
        <v>17.948717948717949</v>
      </c>
      <c r="K61" s="1" t="s">
        <v>14</v>
      </c>
      <c r="L61">
        <v>3</v>
      </c>
      <c r="M61">
        <v>16.455696202531644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94BF0-522C-C645-8D01-6740C2F2911B}">
  <dimension ref="A1:H22"/>
  <sheetViews>
    <sheetView workbookViewId="0">
      <selection activeCell="G20" sqref="G20:H20"/>
    </sheetView>
  </sheetViews>
  <sheetFormatPr baseColWidth="10" defaultRowHeight="16" x14ac:dyDescent="0.2"/>
  <sheetData>
    <row r="1" spans="1:8" x14ac:dyDescent="0.2">
      <c r="A1" s="1" t="s">
        <v>0</v>
      </c>
      <c r="B1" t="s">
        <v>7</v>
      </c>
      <c r="C1" t="s">
        <v>35</v>
      </c>
      <c r="D1" t="s">
        <v>36</v>
      </c>
      <c r="E1" t="s">
        <v>37</v>
      </c>
      <c r="F1" t="s">
        <v>43</v>
      </c>
      <c r="G1" t="s">
        <v>44</v>
      </c>
      <c r="H1" t="s">
        <v>41</v>
      </c>
    </row>
    <row r="2" spans="1:8" x14ac:dyDescent="0.2">
      <c r="A2" s="1" t="s">
        <v>16</v>
      </c>
      <c r="B2">
        <v>1</v>
      </c>
      <c r="C2">
        <v>38.304943913585376</v>
      </c>
      <c r="D2">
        <v>56.338028169014088</v>
      </c>
      <c r="E2">
        <v>0.47077693929302505</v>
      </c>
      <c r="F2">
        <f>D2-C2</f>
        <v>18.033084255428712</v>
      </c>
      <c r="G2">
        <f>AVERAGE(F2:F4)</f>
        <v>18.461097152498031</v>
      </c>
      <c r="H2">
        <f>STDEV(F2:F4)</f>
        <v>3.840075690649781</v>
      </c>
    </row>
    <row r="3" spans="1:8" x14ac:dyDescent="0.2">
      <c r="A3" s="1" t="s">
        <v>16</v>
      </c>
      <c r="B3">
        <v>2</v>
      </c>
      <c r="C3">
        <v>36.657681940700805</v>
      </c>
      <c r="D3">
        <v>59.154929577464777</v>
      </c>
      <c r="E3">
        <v>0.6137116818558408</v>
      </c>
      <c r="F3">
        <f t="shared" ref="F3:F22" si="0">D3-C3</f>
        <v>22.497247636763973</v>
      </c>
    </row>
    <row r="4" spans="1:8" x14ac:dyDescent="0.2">
      <c r="A4" s="1" t="s">
        <v>16</v>
      </c>
      <c r="B4">
        <v>3</v>
      </c>
      <c r="C4">
        <v>41.485068603712676</v>
      </c>
      <c r="D4">
        <v>56.338028169014088</v>
      </c>
      <c r="E4">
        <v>0.35803145722584528</v>
      </c>
      <c r="F4">
        <f t="shared" si="0"/>
        <v>14.852959565301411</v>
      </c>
    </row>
    <row r="5" spans="1:8" x14ac:dyDescent="0.2">
      <c r="A5" t="s">
        <v>19</v>
      </c>
      <c r="B5">
        <v>1</v>
      </c>
      <c r="C5">
        <v>31.542935340403691</v>
      </c>
      <c r="D5">
        <v>59.154929577464777</v>
      </c>
      <c r="E5">
        <v>0.87537808194066768</v>
      </c>
      <c r="F5">
        <f t="shared" si="0"/>
        <v>27.611994237061086</v>
      </c>
      <c r="G5">
        <f>AVERAGE(F5:F7)</f>
        <v>23.501139908265287</v>
      </c>
      <c r="H5">
        <f>STDEV(F5:F7)</f>
        <v>3.5954633526906234</v>
      </c>
    </row>
    <row r="6" spans="1:8" x14ac:dyDescent="0.2">
      <c r="A6" t="s">
        <v>19</v>
      </c>
      <c r="B6">
        <v>2</v>
      </c>
      <c r="C6">
        <v>29.723959127649834</v>
      </c>
      <c r="D6">
        <v>50.666666666666671</v>
      </c>
      <c r="E6">
        <v>0.70457328544552811</v>
      </c>
      <c r="F6">
        <f t="shared" si="0"/>
        <v>20.942707539016837</v>
      </c>
    </row>
    <row r="7" spans="1:8" x14ac:dyDescent="0.2">
      <c r="A7" t="s">
        <v>19</v>
      </c>
      <c r="B7">
        <v>3</v>
      </c>
      <c r="C7">
        <v>28.051282051282051</v>
      </c>
      <c r="D7">
        <v>50</v>
      </c>
      <c r="E7">
        <v>0.78244972577696525</v>
      </c>
      <c r="F7">
        <f t="shared" si="0"/>
        <v>21.948717948717949</v>
      </c>
    </row>
    <row r="8" spans="1:8" x14ac:dyDescent="0.2">
      <c r="A8" t="s">
        <v>22</v>
      </c>
      <c r="B8">
        <v>1</v>
      </c>
      <c r="C8">
        <v>37.804878048780488</v>
      </c>
      <c r="D8">
        <v>60.975609756097562</v>
      </c>
      <c r="E8">
        <v>0.61290322580645162</v>
      </c>
      <c r="F8">
        <f t="shared" si="0"/>
        <v>23.170731707317074</v>
      </c>
      <c r="G8">
        <f>AVERAGE(F8:F10)</f>
        <v>20.197385612409722</v>
      </c>
      <c r="H8">
        <f>STDEV(F8:F10)</f>
        <v>2.692377094768867</v>
      </c>
    </row>
    <row r="9" spans="1:8" x14ac:dyDescent="0.2">
      <c r="A9" t="s">
        <v>22</v>
      </c>
      <c r="B9">
        <v>2</v>
      </c>
      <c r="C9">
        <v>40.026773761713528</v>
      </c>
      <c r="D9">
        <v>59.523809523809526</v>
      </c>
      <c r="E9">
        <v>0.48709985666507383</v>
      </c>
      <c r="F9">
        <f t="shared" si="0"/>
        <v>19.497035762095997</v>
      </c>
    </row>
    <row r="10" spans="1:8" x14ac:dyDescent="0.2">
      <c r="A10" t="s">
        <v>22</v>
      </c>
      <c r="B10">
        <v>3</v>
      </c>
      <c r="C10">
        <v>39.546875</v>
      </c>
      <c r="D10">
        <v>57.471264367816097</v>
      </c>
      <c r="E10">
        <v>0.45324414047421185</v>
      </c>
      <c r="F10">
        <f t="shared" si="0"/>
        <v>17.924389367816097</v>
      </c>
    </row>
    <row r="11" spans="1:8" x14ac:dyDescent="0.2">
      <c r="A11" t="s">
        <v>28</v>
      </c>
      <c r="B11">
        <v>1</v>
      </c>
      <c r="C11">
        <v>49.845201238390089</v>
      </c>
      <c r="D11">
        <v>54.216867469879517</v>
      </c>
      <c r="E11">
        <v>8.7704856693856234E-2</v>
      </c>
      <c r="F11">
        <f t="shared" si="0"/>
        <v>4.3716662314894279</v>
      </c>
      <c r="G11">
        <f>AVERAGE(F11:F13)</f>
        <v>5.8563059767597521</v>
      </c>
      <c r="H11">
        <f>STDEV(F11:F13)</f>
        <v>5.3190596655573472</v>
      </c>
    </row>
    <row r="12" spans="1:8" x14ac:dyDescent="0.2">
      <c r="A12" t="s">
        <v>28</v>
      </c>
      <c r="B12">
        <v>2</v>
      </c>
      <c r="C12">
        <v>48.48101265822784</v>
      </c>
      <c r="D12">
        <v>60.24096385542169</v>
      </c>
      <c r="E12">
        <v>0.24256818396300633</v>
      </c>
      <c r="F12">
        <f t="shared" si="0"/>
        <v>11.75995119719385</v>
      </c>
    </row>
    <row r="13" spans="1:8" x14ac:dyDescent="0.2">
      <c r="A13" t="s">
        <v>28</v>
      </c>
      <c r="B13">
        <v>3</v>
      </c>
      <c r="C13">
        <v>51.503875968992247</v>
      </c>
      <c r="D13">
        <v>52.941176470588225</v>
      </c>
      <c r="E13">
        <v>2.7906647306725034E-2</v>
      </c>
      <c r="F13">
        <f t="shared" si="0"/>
        <v>1.4373005015959777</v>
      </c>
    </row>
    <row r="14" spans="1:8" x14ac:dyDescent="0.2">
      <c r="A14" t="s">
        <v>25</v>
      </c>
      <c r="B14">
        <v>1</v>
      </c>
      <c r="C14">
        <v>38.024765931742671</v>
      </c>
      <c r="D14">
        <v>40.54054054054054</v>
      </c>
      <c r="E14">
        <v>6.6161475216280755E-2</v>
      </c>
      <c r="F14">
        <f t="shared" si="0"/>
        <v>2.5157746087978694</v>
      </c>
      <c r="G14">
        <f>AVERAGE(F14:F16)</f>
        <v>9.1712813782437266</v>
      </c>
      <c r="H14">
        <f>STDEV(F14:F16)</f>
        <v>6.7318046279909689</v>
      </c>
    </row>
    <row r="15" spans="1:8" x14ac:dyDescent="0.2">
      <c r="A15" t="s">
        <v>25</v>
      </c>
      <c r="B15">
        <v>2</v>
      </c>
      <c r="C15">
        <v>34.055727554179569</v>
      </c>
      <c r="D15">
        <v>43.07692307692308</v>
      </c>
      <c r="E15">
        <v>0.26489510489510493</v>
      </c>
      <c r="F15">
        <f t="shared" si="0"/>
        <v>9.0211955227435112</v>
      </c>
    </row>
    <row r="16" spans="1:8" x14ac:dyDescent="0.2">
      <c r="A16" t="s">
        <v>25</v>
      </c>
      <c r="B16">
        <v>3</v>
      </c>
      <c r="C16">
        <v>33.114035087719294</v>
      </c>
      <c r="D16">
        <v>49.090909090909093</v>
      </c>
      <c r="E16">
        <v>0.4824804334738112</v>
      </c>
      <c r="F16">
        <f t="shared" si="0"/>
        <v>15.976874003189799</v>
      </c>
    </row>
    <row r="17" spans="1:8" x14ac:dyDescent="0.2">
      <c r="A17" t="s">
        <v>2</v>
      </c>
      <c r="B17">
        <v>1</v>
      </c>
      <c r="C17">
        <v>37.719856756756762</v>
      </c>
      <c r="D17">
        <v>87.90322580645163</v>
      </c>
      <c r="E17">
        <v>1.3304231077363653</v>
      </c>
      <c r="F17">
        <f t="shared" si="0"/>
        <v>50.183369049694868</v>
      </c>
      <c r="G17">
        <f>AVERAGE(F17:F19)</f>
        <v>42.81357406022429</v>
      </c>
      <c r="H17">
        <f>STDEV(F17:F19)</f>
        <v>6.4171409119995761</v>
      </c>
    </row>
    <row r="18" spans="1:8" x14ac:dyDescent="0.2">
      <c r="A18" t="s">
        <v>2</v>
      </c>
      <c r="B18">
        <v>2</v>
      </c>
      <c r="C18">
        <v>43.222334999243365</v>
      </c>
      <c r="D18">
        <v>81.684461608359854</v>
      </c>
      <c r="E18">
        <v>0.88986693129350347</v>
      </c>
      <c r="F18">
        <f t="shared" si="0"/>
        <v>38.462126609116488</v>
      </c>
    </row>
    <row r="19" spans="1:8" x14ac:dyDescent="0.2">
      <c r="A19" t="s">
        <v>2</v>
      </c>
      <c r="B19">
        <v>3</v>
      </c>
      <c r="C19">
        <v>43.629431012385062</v>
      </c>
      <c r="D19">
        <v>83.424657534246577</v>
      </c>
      <c r="E19">
        <v>0.91211885184945152</v>
      </c>
      <c r="F19">
        <f t="shared" si="0"/>
        <v>39.795226521861515</v>
      </c>
    </row>
    <row r="20" spans="1:8" x14ac:dyDescent="0.2">
      <c r="A20" t="s">
        <v>31</v>
      </c>
      <c r="B20">
        <v>1</v>
      </c>
      <c r="C20">
        <v>38.536409516943046</v>
      </c>
      <c r="D20">
        <v>46.666666666666664</v>
      </c>
      <c r="E20">
        <v>0.2109759900218271</v>
      </c>
      <c r="F20">
        <f t="shared" si="0"/>
        <v>8.1302571497236187</v>
      </c>
      <c r="G20">
        <f>AVERAGE(F20:F22)</f>
        <v>9.70701235854402</v>
      </c>
      <c r="H20">
        <f>STDEV(F20:F22)</f>
        <v>8.1754595549662454</v>
      </c>
    </row>
    <row r="21" spans="1:8" x14ac:dyDescent="0.2">
      <c r="A21" t="s">
        <v>31</v>
      </c>
      <c r="B21">
        <v>2</v>
      </c>
      <c r="C21">
        <v>36.707152496626179</v>
      </c>
      <c r="D21">
        <v>55.263157894736835</v>
      </c>
      <c r="E21">
        <v>0.50551470588235281</v>
      </c>
      <c r="F21">
        <f t="shared" si="0"/>
        <v>18.556005398110656</v>
      </c>
    </row>
    <row r="22" spans="1:8" x14ac:dyDescent="0.2">
      <c r="A22" t="s">
        <v>31</v>
      </c>
      <c r="B22">
        <v>3</v>
      </c>
      <c r="C22">
        <v>45.617173524150267</v>
      </c>
      <c r="D22">
        <v>48.051948051948052</v>
      </c>
      <c r="E22">
        <v>5.33740769034887E-2</v>
      </c>
      <c r="F22">
        <f t="shared" si="0"/>
        <v>2.434774527797785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117BB-FC0B-AF47-B72F-AEEE4DB3732E}">
  <dimension ref="A1:H22"/>
  <sheetViews>
    <sheetView workbookViewId="0">
      <selection activeCell="G2" sqref="G2:H2"/>
    </sheetView>
  </sheetViews>
  <sheetFormatPr baseColWidth="10" defaultRowHeight="16" x14ac:dyDescent="0.2"/>
  <sheetData>
    <row r="1" spans="1:8" x14ac:dyDescent="0.2">
      <c r="A1" s="1" t="s">
        <v>0</v>
      </c>
      <c r="B1" t="s">
        <v>7</v>
      </c>
      <c r="C1" t="s">
        <v>35</v>
      </c>
      <c r="D1" t="s">
        <v>36</v>
      </c>
      <c r="E1" t="s">
        <v>39</v>
      </c>
      <c r="F1" t="s">
        <v>12</v>
      </c>
      <c r="G1" t="s">
        <v>44</v>
      </c>
      <c r="H1" t="s">
        <v>41</v>
      </c>
    </row>
    <row r="2" spans="1:8" x14ac:dyDescent="0.2">
      <c r="A2" s="1" t="s">
        <v>16</v>
      </c>
      <c r="B2">
        <v>1</v>
      </c>
      <c r="C2">
        <v>38.401493297132191</v>
      </c>
      <c r="D2">
        <v>55.696202531645568</v>
      </c>
      <c r="E2">
        <v>0.45036553919128292</v>
      </c>
      <c r="F2">
        <f>D2-C2</f>
        <v>17.294709234513377</v>
      </c>
      <c r="G2">
        <f>AVERAGE(F2:F4)</f>
        <v>21.184959088779291</v>
      </c>
      <c r="H2">
        <f>STDEV(F2:F4)</f>
        <v>3.3859904696077567</v>
      </c>
    </row>
    <row r="3" spans="1:8" x14ac:dyDescent="0.2">
      <c r="A3" s="1" t="s">
        <v>16</v>
      </c>
      <c r="B3">
        <v>2</v>
      </c>
      <c r="C3">
        <v>34.065934065934066</v>
      </c>
      <c r="D3">
        <v>57.534246575342465</v>
      </c>
      <c r="E3">
        <v>0.68890852850198847</v>
      </c>
      <c r="F3">
        <f t="shared" ref="F3:F22" si="0">D3-C3</f>
        <v>23.468312509408399</v>
      </c>
    </row>
    <row r="4" spans="1:8" x14ac:dyDescent="0.2">
      <c r="A4" s="1" t="s">
        <v>16</v>
      </c>
      <c r="B4">
        <v>3</v>
      </c>
      <c r="C4">
        <v>35.435992578849721</v>
      </c>
      <c r="D4">
        <v>58.227848101265813</v>
      </c>
      <c r="E4">
        <v>0.6431837762608521</v>
      </c>
      <c r="F4">
        <f t="shared" si="0"/>
        <v>22.791855522416093</v>
      </c>
    </row>
    <row r="5" spans="1:8" x14ac:dyDescent="0.2">
      <c r="A5" t="s">
        <v>19</v>
      </c>
      <c r="B5">
        <v>1</v>
      </c>
      <c r="C5">
        <v>28.231846304135459</v>
      </c>
      <c r="D5">
        <v>38.157894736842103</v>
      </c>
      <c r="E5">
        <v>0.3515904813937959</v>
      </c>
      <c r="F5">
        <f t="shared" si="0"/>
        <v>9.9260484327066436</v>
      </c>
      <c r="G5">
        <f>AVERAGE(F5:F7)</f>
        <v>13.229485836515018</v>
      </c>
      <c r="H5">
        <f>STDEV(F5:F7)</f>
        <v>3.3653066347290017</v>
      </c>
    </row>
    <row r="6" spans="1:8" x14ac:dyDescent="0.2">
      <c r="A6" t="s">
        <v>19</v>
      </c>
      <c r="B6">
        <v>2</v>
      </c>
      <c r="C6">
        <v>26.891015745600491</v>
      </c>
      <c r="D6">
        <v>40</v>
      </c>
      <c r="E6">
        <v>0.4874856486796787</v>
      </c>
      <c r="F6">
        <f t="shared" si="0"/>
        <v>13.108984254399509</v>
      </c>
    </row>
    <row r="7" spans="1:8" x14ac:dyDescent="0.2">
      <c r="A7" t="s">
        <v>19</v>
      </c>
      <c r="B7">
        <v>3</v>
      </c>
      <c r="C7">
        <v>27.008547008547012</v>
      </c>
      <c r="D7">
        <v>43.661971830985912</v>
      </c>
      <c r="E7">
        <v>0.61659832412194659</v>
      </c>
      <c r="F7">
        <f t="shared" si="0"/>
        <v>16.6534248224389</v>
      </c>
    </row>
    <row r="8" spans="1:8" x14ac:dyDescent="0.2">
      <c r="A8" t="s">
        <v>22</v>
      </c>
      <c r="B8">
        <v>1</v>
      </c>
      <c r="C8">
        <v>38.840772818121252</v>
      </c>
      <c r="D8">
        <v>45.238095238095241</v>
      </c>
      <c r="E8">
        <v>0.16470636281957046</v>
      </c>
      <c r="F8">
        <f t="shared" si="0"/>
        <v>6.3973224199739889</v>
      </c>
      <c r="G8">
        <f>AVERAGE(F8:F10)</f>
        <v>6.1128180304992696</v>
      </c>
      <c r="H8">
        <f>STDEV(F8:F10)</f>
        <v>2.6972110493572381</v>
      </c>
    </row>
    <row r="9" spans="1:8" x14ac:dyDescent="0.2">
      <c r="A9" t="s">
        <v>22</v>
      </c>
      <c r="B9">
        <v>2</v>
      </c>
      <c r="C9">
        <v>36.049382716049386</v>
      </c>
      <c r="D9">
        <v>44.705882352941174</v>
      </c>
      <c r="E9">
        <v>0.24012892828364202</v>
      </c>
      <c r="F9">
        <f t="shared" si="0"/>
        <v>8.6564996368917875</v>
      </c>
    </row>
    <row r="10" spans="1:8" x14ac:dyDescent="0.2">
      <c r="A10" t="s">
        <v>22</v>
      </c>
      <c r="B10">
        <v>3</v>
      </c>
      <c r="C10">
        <v>37.191558441558442</v>
      </c>
      <c r="D10">
        <v>40.476190476190474</v>
      </c>
      <c r="E10">
        <v>8.8316601193074287E-2</v>
      </c>
      <c r="F10">
        <f t="shared" si="0"/>
        <v>3.2846320346320326</v>
      </c>
    </row>
    <row r="11" spans="1:8" x14ac:dyDescent="0.2">
      <c r="A11" t="s">
        <v>28</v>
      </c>
      <c r="B11">
        <v>1</v>
      </c>
      <c r="C11">
        <v>49.773755656108598</v>
      </c>
      <c r="D11">
        <v>54.54545454545454</v>
      </c>
      <c r="E11">
        <v>9.5867768595041189E-2</v>
      </c>
      <c r="F11">
        <f t="shared" si="0"/>
        <v>4.7716988893459416</v>
      </c>
      <c r="G11">
        <f>AVERAGE(F11:F13)</f>
        <v>6.2076676694047634</v>
      </c>
      <c r="H11">
        <f>STDEV(F11:F13)</f>
        <v>2.2158970274057617</v>
      </c>
    </row>
    <row r="12" spans="1:8" x14ac:dyDescent="0.2">
      <c r="A12" t="s">
        <v>28</v>
      </c>
      <c r="B12">
        <v>2</v>
      </c>
      <c r="C12">
        <v>47.920433996383359</v>
      </c>
      <c r="D12">
        <v>53.01204819277109</v>
      </c>
      <c r="E12">
        <v>0.10625142077744963</v>
      </c>
      <c r="F12">
        <f t="shared" si="0"/>
        <v>5.0916141963877308</v>
      </c>
    </row>
    <row r="13" spans="1:8" x14ac:dyDescent="0.2">
      <c r="A13" t="s">
        <v>28</v>
      </c>
      <c r="B13">
        <v>3</v>
      </c>
      <c r="C13">
        <v>48.740310077519375</v>
      </c>
      <c r="D13">
        <v>57.499999999999993</v>
      </c>
      <c r="E13">
        <v>0.17972166998011926</v>
      </c>
      <c r="F13">
        <f t="shared" si="0"/>
        <v>8.759689922480618</v>
      </c>
    </row>
    <row r="14" spans="1:8" x14ac:dyDescent="0.2">
      <c r="A14" t="s">
        <v>25</v>
      </c>
      <c r="B14">
        <v>1</v>
      </c>
      <c r="C14">
        <v>26.325581395348838</v>
      </c>
      <c r="D14">
        <v>59.302325581395351</v>
      </c>
      <c r="E14">
        <v>1.2526501766784455</v>
      </c>
      <c r="F14">
        <f t="shared" si="0"/>
        <v>32.976744186046517</v>
      </c>
      <c r="G14">
        <f>AVERAGE(F14:F16)</f>
        <v>37.869298938319211</v>
      </c>
      <c r="H14">
        <f>STDEV(F14:F16)</f>
        <v>4.9379154873307964</v>
      </c>
    </row>
    <row r="15" spans="1:8" x14ac:dyDescent="0.2">
      <c r="A15" t="s">
        <v>25</v>
      </c>
      <c r="B15">
        <v>2</v>
      </c>
      <c r="C15">
        <v>26.297577854671278</v>
      </c>
      <c r="D15">
        <v>69.148936170212764</v>
      </c>
      <c r="E15">
        <v>1.6294792833146698</v>
      </c>
      <c r="F15">
        <f t="shared" si="0"/>
        <v>42.851358315541489</v>
      </c>
    </row>
    <row r="16" spans="1:8" x14ac:dyDescent="0.2">
      <c r="A16" t="s">
        <v>25</v>
      </c>
      <c r="B16">
        <v>3</v>
      </c>
      <c r="C16">
        <v>25.438596491228072</v>
      </c>
      <c r="D16">
        <v>63.218390804597703</v>
      </c>
      <c r="E16">
        <v>1.4851367419738408</v>
      </c>
      <c r="F16">
        <f t="shared" si="0"/>
        <v>37.779794313369635</v>
      </c>
    </row>
    <row r="17" spans="1:8" x14ac:dyDescent="0.2">
      <c r="A17" t="s">
        <v>2</v>
      </c>
      <c r="B17">
        <v>1</v>
      </c>
      <c r="C17">
        <v>36.040070422535209</v>
      </c>
      <c r="D17">
        <v>66.121621621621614</v>
      </c>
      <c r="E17">
        <v>0.83466960098604448</v>
      </c>
      <c r="F17">
        <f t="shared" si="0"/>
        <v>30.081551199086405</v>
      </c>
      <c r="G17">
        <f>AVERAGE(F17:F19)</f>
        <v>30.200949043965995</v>
      </c>
      <c r="H17">
        <f>STDEV(F17:F19)</f>
        <v>2.6162941846218812</v>
      </c>
    </row>
    <row r="18" spans="1:8" x14ac:dyDescent="0.2">
      <c r="A18" t="s">
        <v>2</v>
      </c>
      <c r="B18">
        <v>2</v>
      </c>
      <c r="C18">
        <v>40.273602093642936</v>
      </c>
      <c r="D18">
        <v>67.919999999999987</v>
      </c>
      <c r="E18">
        <v>0.68646449458567182</v>
      </c>
      <c r="F18">
        <f t="shared" si="0"/>
        <v>27.646397906357052</v>
      </c>
    </row>
    <row r="19" spans="1:8" x14ac:dyDescent="0.2">
      <c r="A19" t="s">
        <v>2</v>
      </c>
      <c r="B19">
        <v>3</v>
      </c>
      <c r="C19">
        <v>33.675826611226618</v>
      </c>
      <c r="D19">
        <v>66.550724637681157</v>
      </c>
      <c r="E19">
        <v>0.9762165129896152</v>
      </c>
      <c r="F19">
        <f t="shared" si="0"/>
        <v>32.874898026454538</v>
      </c>
    </row>
    <row r="20" spans="1:8" x14ac:dyDescent="0.2">
      <c r="A20" t="s">
        <v>31</v>
      </c>
      <c r="B20">
        <v>1</v>
      </c>
      <c r="C20">
        <v>35.053981106612682</v>
      </c>
      <c r="D20">
        <v>48.780487804878049</v>
      </c>
      <c r="E20">
        <v>0.39158196201788792</v>
      </c>
      <c r="F20">
        <f t="shared" si="0"/>
        <v>13.726506698265368</v>
      </c>
      <c r="G20">
        <f>AVERAGE(F20:F22)</f>
        <v>5.5959602206611647</v>
      </c>
      <c r="H20">
        <f>STDEV(F20:F22)</f>
        <v>7.1833057065873822</v>
      </c>
    </row>
    <row r="21" spans="1:8" x14ac:dyDescent="0.2">
      <c r="A21" t="s">
        <v>31</v>
      </c>
      <c r="B21">
        <v>2</v>
      </c>
      <c r="C21">
        <v>34.710193204530313</v>
      </c>
      <c r="D21">
        <v>37.662337662337656</v>
      </c>
      <c r="E21">
        <v>8.5051225166388134E-2</v>
      </c>
      <c r="F21">
        <f t="shared" si="0"/>
        <v>2.9521444578073428</v>
      </c>
    </row>
    <row r="22" spans="1:8" x14ac:dyDescent="0.2">
      <c r="A22" t="s">
        <v>31</v>
      </c>
      <c r="B22">
        <v>3</v>
      </c>
      <c r="C22">
        <v>44.627612599352375</v>
      </c>
      <c r="D22">
        <v>44.736842105263158</v>
      </c>
      <c r="E22">
        <v>2.4475767254546737E-3</v>
      </c>
      <c r="F22">
        <f t="shared" si="0"/>
        <v>0.10922950591078262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6F318-C4BF-F142-8387-20EA34814D69}">
  <dimension ref="A1:E8"/>
  <sheetViews>
    <sheetView workbookViewId="0">
      <selection sqref="A1:E8"/>
    </sheetView>
  </sheetViews>
  <sheetFormatPr baseColWidth="10" defaultRowHeight="16" x14ac:dyDescent="0.2"/>
  <sheetData>
    <row r="1" spans="1:5" x14ac:dyDescent="0.2">
      <c r="A1" s="2" t="s">
        <v>45</v>
      </c>
      <c r="B1" s="2" t="s">
        <v>46</v>
      </c>
      <c r="C1" s="2" t="s">
        <v>47</v>
      </c>
      <c r="D1" s="2" t="s">
        <v>48</v>
      </c>
      <c r="E1" s="2" t="s">
        <v>49</v>
      </c>
    </row>
    <row r="2" spans="1:5" x14ac:dyDescent="0.2">
      <c r="A2" s="3" t="s">
        <v>16</v>
      </c>
      <c r="B2" s="4">
        <v>0.48084002612490373</v>
      </c>
      <c r="C2" s="4">
        <v>0.12813681595915632</v>
      </c>
      <c r="D2" s="4">
        <v>0.59415261465137448</v>
      </c>
      <c r="E2" s="4">
        <v>0.12660462291679106</v>
      </c>
    </row>
    <row r="3" spans="1:5" x14ac:dyDescent="0.2">
      <c r="A3" s="3" t="s">
        <v>25</v>
      </c>
      <c r="B3" s="4">
        <v>0.27117900452839899</v>
      </c>
      <c r="C3" s="4">
        <v>0.20823060365160023</v>
      </c>
      <c r="D3" s="4">
        <v>1.4557554006556519</v>
      </c>
      <c r="E3" s="4">
        <v>0.19012493606916986</v>
      </c>
    </row>
    <row r="4" spans="1:5" x14ac:dyDescent="0.2">
      <c r="A4" s="3" t="s">
        <v>28</v>
      </c>
      <c r="B4" s="4">
        <v>0.11939322932119588</v>
      </c>
      <c r="C4" s="4">
        <v>0.11078361137702561</v>
      </c>
      <c r="D4" s="4">
        <v>0.12728028645087003</v>
      </c>
      <c r="E4" s="4">
        <v>4.5711367164061829E-2</v>
      </c>
    </row>
    <row r="5" spans="1:5" x14ac:dyDescent="0.2">
      <c r="A5" s="3" t="s">
        <v>19</v>
      </c>
      <c r="B5" s="4">
        <v>0.78746703105438698</v>
      </c>
      <c r="C5" s="4">
        <v>8.5512862427950836E-2</v>
      </c>
      <c r="D5" s="4">
        <v>0.4852248180651404</v>
      </c>
      <c r="E5" s="4">
        <v>0.1325183862456748</v>
      </c>
    </row>
    <row r="6" spans="1:5" x14ac:dyDescent="0.2">
      <c r="A6" s="3" t="s">
        <v>22</v>
      </c>
      <c r="B6" s="4">
        <v>0.51774907431524575</v>
      </c>
      <c r="C6" s="4">
        <v>8.4126611658901063E-2</v>
      </c>
      <c r="D6" s="4">
        <v>0.16438396409876224</v>
      </c>
      <c r="E6" s="4">
        <v>7.5906677044017476E-2</v>
      </c>
    </row>
    <row r="7" spans="1:5" x14ac:dyDescent="0.2">
      <c r="A7" s="3" t="s">
        <v>2</v>
      </c>
      <c r="B7">
        <v>1.0441362969597734</v>
      </c>
      <c r="C7">
        <v>0.24818116469744739</v>
      </c>
      <c r="D7" s="4">
        <v>0.83245020285377713</v>
      </c>
      <c r="E7" s="4">
        <v>0.14488875849541175</v>
      </c>
    </row>
    <row r="8" spans="1:5" x14ac:dyDescent="0.2">
      <c r="A8" s="3" t="s">
        <v>31</v>
      </c>
      <c r="B8" s="4">
        <v>0.25662159093588954</v>
      </c>
      <c r="C8" s="4">
        <v>0.22950038726645999</v>
      </c>
      <c r="D8" s="4">
        <v>0.15969358796991023</v>
      </c>
      <c r="E8" s="4">
        <v>0.120502439903069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695CB-8CEE-9A40-A888-B45869ABDFB2}">
  <dimension ref="A1:G22"/>
  <sheetViews>
    <sheetView workbookViewId="0">
      <selection activeCell="F17" sqref="F17:G17"/>
    </sheetView>
  </sheetViews>
  <sheetFormatPr baseColWidth="10" defaultRowHeight="16" x14ac:dyDescent="0.2"/>
  <sheetData>
    <row r="1" spans="1:7" x14ac:dyDescent="0.2">
      <c r="A1" s="1" t="s">
        <v>0</v>
      </c>
      <c r="B1" t="s">
        <v>7</v>
      </c>
      <c r="C1" t="s">
        <v>9</v>
      </c>
      <c r="D1" t="s">
        <v>34</v>
      </c>
      <c r="E1" t="s">
        <v>38</v>
      </c>
      <c r="F1" t="s">
        <v>40</v>
      </c>
      <c r="G1" t="s">
        <v>41</v>
      </c>
    </row>
    <row r="2" spans="1:7" x14ac:dyDescent="0.2">
      <c r="A2" s="1" t="s">
        <v>16</v>
      </c>
      <c r="B2">
        <v>1</v>
      </c>
      <c r="C2">
        <v>0.583164983164983</v>
      </c>
      <c r="D2">
        <v>1.2903225806451615</v>
      </c>
      <c r="E2">
        <v>0.70715759748017837</v>
      </c>
      <c r="F2">
        <f>AVERAGE(E2:E4)</f>
        <v>0.76327353455241809</v>
      </c>
      <c r="G2" s="1">
        <f>STDEV(E2:E4)</f>
        <v>0.13811699497717289</v>
      </c>
    </row>
    <row r="3" spans="1:7" x14ac:dyDescent="0.2">
      <c r="A3" s="1" t="s">
        <v>16</v>
      </c>
      <c r="B3">
        <v>2</v>
      </c>
      <c r="C3">
        <v>0.52765957446808509</v>
      </c>
      <c r="D3">
        <v>1.4482758620689649</v>
      </c>
      <c r="E3">
        <v>0.92061628760087988</v>
      </c>
      <c r="G3" s="1"/>
    </row>
    <row r="4" spans="1:7" x14ac:dyDescent="0.2">
      <c r="A4" s="1" t="s">
        <v>16</v>
      </c>
      <c r="B4">
        <v>3</v>
      </c>
      <c r="C4">
        <v>0.62827586206896557</v>
      </c>
      <c r="D4">
        <v>1.2903225806451615</v>
      </c>
      <c r="E4">
        <v>0.6620467185761959</v>
      </c>
      <c r="G4" s="1"/>
    </row>
    <row r="5" spans="1:7" x14ac:dyDescent="0.2">
      <c r="A5" t="s">
        <v>19</v>
      </c>
      <c r="B5">
        <v>1</v>
      </c>
      <c r="C5">
        <v>0.42078960519740127</v>
      </c>
      <c r="D5">
        <v>1.4482758620689649</v>
      </c>
      <c r="E5">
        <v>1.0274862568715637</v>
      </c>
      <c r="F5">
        <f>AVERAGE(E5:E7)</f>
        <v>0.76913917559693534</v>
      </c>
      <c r="G5">
        <f>STDEV(E5:E7)</f>
        <v>0.2237351540408602</v>
      </c>
    </row>
    <row r="6" spans="1:7" x14ac:dyDescent="0.2">
      <c r="A6" t="s">
        <v>19</v>
      </c>
      <c r="B6">
        <v>2</v>
      </c>
      <c r="C6">
        <v>0.3871527777777779</v>
      </c>
      <c r="D6">
        <v>1.0270270270270272</v>
      </c>
      <c r="E6">
        <v>0.6398742492492494</v>
      </c>
    </row>
    <row r="7" spans="1:7" x14ac:dyDescent="0.2">
      <c r="A7" t="s">
        <v>19</v>
      </c>
      <c r="B7">
        <v>3</v>
      </c>
      <c r="C7">
        <v>0.35994297933000718</v>
      </c>
      <c r="D7">
        <v>1</v>
      </c>
      <c r="E7">
        <v>0.64005702066999282</v>
      </c>
    </row>
    <row r="8" spans="1:7" x14ac:dyDescent="0.2">
      <c r="A8" t="s">
        <v>22</v>
      </c>
      <c r="B8">
        <v>1</v>
      </c>
      <c r="C8">
        <v>0.56914344685242513</v>
      </c>
      <c r="D8">
        <v>1.5625</v>
      </c>
      <c r="E8">
        <v>0.99335655314757476</v>
      </c>
      <c r="F8">
        <f>AVERAGE(E8:E10)</f>
        <v>0.87025513912121311</v>
      </c>
      <c r="G8">
        <f>STDEV(E8:E10)</f>
        <v>0.12366863724829112</v>
      </c>
    </row>
    <row r="9" spans="1:7" x14ac:dyDescent="0.2">
      <c r="A9" t="s">
        <v>22</v>
      </c>
      <c r="B9">
        <v>2</v>
      </c>
      <c r="C9">
        <v>0.59920634920634941</v>
      </c>
      <c r="D9">
        <v>1.4705882352941178</v>
      </c>
      <c r="E9">
        <v>0.87138188608776834</v>
      </c>
    </row>
    <row r="10" spans="1:7" x14ac:dyDescent="0.2">
      <c r="A10" t="s">
        <v>22</v>
      </c>
      <c r="B10">
        <v>3</v>
      </c>
      <c r="C10">
        <v>0.6053243732230551</v>
      </c>
      <c r="D10">
        <v>1.3513513513513515</v>
      </c>
      <c r="E10">
        <v>0.74602697812829644</v>
      </c>
    </row>
    <row r="11" spans="1:7" x14ac:dyDescent="0.2">
      <c r="A11" t="s">
        <v>28</v>
      </c>
      <c r="B11">
        <v>1</v>
      </c>
      <c r="C11">
        <v>0.9444444444444442</v>
      </c>
      <c r="D11">
        <v>1.1842105263157894</v>
      </c>
      <c r="E11">
        <v>0.23976608187134507</v>
      </c>
      <c r="F11">
        <f>AVERAGE(E11:E13)</f>
        <v>0.34362519220844706</v>
      </c>
      <c r="G11">
        <f>STDEV(E11:E13)</f>
        <v>0.25916935482491532</v>
      </c>
    </row>
    <row r="12" spans="1:7" x14ac:dyDescent="0.2">
      <c r="A12" t="s">
        <v>28</v>
      </c>
      <c r="B12">
        <v>2</v>
      </c>
      <c r="C12">
        <v>0.876535626535626</v>
      </c>
      <c r="D12">
        <v>1.5151515151515154</v>
      </c>
      <c r="E12">
        <v>0.63861588861588903</v>
      </c>
    </row>
    <row r="13" spans="1:7" x14ac:dyDescent="0.2">
      <c r="A13" t="s">
        <v>28</v>
      </c>
      <c r="B13">
        <v>3</v>
      </c>
      <c r="C13">
        <v>0.97250639386189242</v>
      </c>
      <c r="D13">
        <v>1.1249999999999996</v>
      </c>
      <c r="E13">
        <v>0.15249360613810711</v>
      </c>
    </row>
    <row r="14" spans="1:7" x14ac:dyDescent="0.2">
      <c r="A14" t="s">
        <v>25</v>
      </c>
      <c r="B14">
        <v>1</v>
      </c>
      <c r="C14">
        <v>0.54532163742690054</v>
      </c>
      <c r="D14">
        <v>0.68181818181818177</v>
      </c>
      <c r="E14">
        <v>0.13649654439128123</v>
      </c>
      <c r="F14">
        <f>AVERAGE(E14:E16)</f>
        <v>0.31592920361042481</v>
      </c>
      <c r="G14">
        <f>STDEV(E14:E16)</f>
        <v>0.19198186941823531</v>
      </c>
    </row>
    <row r="15" spans="1:7" x14ac:dyDescent="0.2">
      <c r="A15" t="s">
        <v>25</v>
      </c>
      <c r="B15">
        <v>2</v>
      </c>
      <c r="C15">
        <v>0.46384976525821608</v>
      </c>
      <c r="D15">
        <v>0.75675675675675691</v>
      </c>
      <c r="E15">
        <v>0.29290699149854099</v>
      </c>
    </row>
    <row r="16" spans="1:7" x14ac:dyDescent="0.2">
      <c r="A16" t="s">
        <v>25</v>
      </c>
      <c r="B16">
        <v>3</v>
      </c>
      <c r="C16">
        <v>0.4459016393442623</v>
      </c>
      <c r="D16">
        <v>0.96428571428571441</v>
      </c>
      <c r="E16">
        <v>0.51838407494145211</v>
      </c>
    </row>
    <row r="17" spans="1:7" x14ac:dyDescent="0.2">
      <c r="A17" t="s">
        <v>2</v>
      </c>
      <c r="B17">
        <v>1</v>
      </c>
      <c r="C17">
        <v>0.6047620719394331</v>
      </c>
      <c r="D17">
        <v>7.2666666666666782</v>
      </c>
      <c r="E17">
        <v>5.6619045947272504</v>
      </c>
      <c r="F17">
        <f>AVERAGE(E17:E19)</f>
        <v>4.5451051894949872</v>
      </c>
      <c r="G17">
        <f>STDEV(E17:E19)</f>
        <v>1.0066401473925104</v>
      </c>
    </row>
    <row r="18" spans="1:7" x14ac:dyDescent="0.2">
      <c r="A18" t="s">
        <v>2</v>
      </c>
      <c r="B18">
        <v>2</v>
      </c>
      <c r="C18">
        <v>0.75223390765789822</v>
      </c>
      <c r="D18">
        <v>4.4598449612403153</v>
      </c>
      <c r="E18">
        <v>3.7076110535824172</v>
      </c>
    </row>
    <row r="19" spans="1:7" x14ac:dyDescent="0.2">
      <c r="A19" t="s">
        <v>2</v>
      </c>
      <c r="B19">
        <v>3</v>
      </c>
      <c r="C19">
        <v>0.7672579310643769</v>
      </c>
      <c r="D19">
        <v>5.0330578512396702</v>
      </c>
      <c r="E19">
        <v>4.2657999201752936</v>
      </c>
    </row>
    <row r="20" spans="1:7" x14ac:dyDescent="0.2">
      <c r="A20" t="s">
        <v>31</v>
      </c>
      <c r="B20">
        <v>1</v>
      </c>
      <c r="C20">
        <v>0.55923753665689124</v>
      </c>
      <c r="D20">
        <v>0.87499999999999989</v>
      </c>
      <c r="E20">
        <v>0.31576246334310848</v>
      </c>
      <c r="F20">
        <f>AVERAGE(E20:E22)</f>
        <v>0.40907089651504552</v>
      </c>
      <c r="G20">
        <f>STDEV(E20:E22)</f>
        <v>0.27059449912286704</v>
      </c>
    </row>
    <row r="21" spans="1:7" x14ac:dyDescent="0.2">
      <c r="A21" t="s">
        <v>31</v>
      </c>
      <c r="B21">
        <v>2</v>
      </c>
      <c r="C21">
        <v>0.52132196162046895</v>
      </c>
      <c r="D21">
        <v>1.2352941176470584</v>
      </c>
      <c r="E21">
        <v>0.71397215602658937</v>
      </c>
    </row>
    <row r="22" spans="1:7" x14ac:dyDescent="0.2">
      <c r="A22" t="s">
        <v>31</v>
      </c>
      <c r="B22">
        <v>3</v>
      </c>
      <c r="C22">
        <v>0.72752192982456132</v>
      </c>
      <c r="D22">
        <v>0.92500000000000004</v>
      </c>
      <c r="E22">
        <v>0.19747807017543859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F3877-95E3-DD42-8551-4C0A2D6D728F}">
  <dimension ref="A1:G22"/>
  <sheetViews>
    <sheetView workbookViewId="0">
      <selection activeCell="H20" sqref="H20"/>
    </sheetView>
  </sheetViews>
  <sheetFormatPr baseColWidth="10" defaultRowHeight="16" x14ac:dyDescent="0.2"/>
  <sheetData>
    <row r="1" spans="1:7" x14ac:dyDescent="0.2">
      <c r="A1" s="1" t="s">
        <v>0</v>
      </c>
      <c r="B1" t="s">
        <v>7</v>
      </c>
      <c r="C1" t="s">
        <v>9</v>
      </c>
      <c r="D1" t="s">
        <v>34</v>
      </c>
      <c r="E1" t="s">
        <v>38</v>
      </c>
      <c r="F1" t="s">
        <v>42</v>
      </c>
      <c r="G1" t="s">
        <v>41</v>
      </c>
    </row>
    <row r="2" spans="1:7" x14ac:dyDescent="0.2">
      <c r="A2" s="1" t="s">
        <v>16</v>
      </c>
      <c r="B2">
        <v>1</v>
      </c>
      <c r="C2">
        <v>0.58484848484848484</v>
      </c>
      <c r="D2">
        <v>1.2571428571428571</v>
      </c>
      <c r="E2">
        <v>0.67229437229437228</v>
      </c>
      <c r="F2">
        <f>AVERAGE(E2:E4)</f>
        <v>0.80667294535481382</v>
      </c>
      <c r="G2">
        <f>STDEV(E2:E4)</f>
        <v>0.11639912130837358</v>
      </c>
    </row>
    <row r="3" spans="1:7" x14ac:dyDescent="0.2">
      <c r="A3" s="1" t="s">
        <v>16</v>
      </c>
      <c r="B3">
        <v>2</v>
      </c>
      <c r="C3">
        <v>0.48333333333333339</v>
      </c>
      <c r="D3">
        <v>1.3548387096774193</v>
      </c>
      <c r="E3">
        <v>0.87150537634408598</v>
      </c>
    </row>
    <row r="4" spans="1:7" x14ac:dyDescent="0.2">
      <c r="A4" s="1" t="s">
        <v>16</v>
      </c>
      <c r="B4">
        <v>3</v>
      </c>
      <c r="C4">
        <v>0.51772030651340994</v>
      </c>
      <c r="D4">
        <v>1.3939393939393934</v>
      </c>
      <c r="E4">
        <v>0.87621908742598342</v>
      </c>
    </row>
    <row r="5" spans="1:7" x14ac:dyDescent="0.2">
      <c r="A5" t="s">
        <v>19</v>
      </c>
      <c r="B5">
        <v>1</v>
      </c>
      <c r="C5">
        <v>0.36796733212341198</v>
      </c>
      <c r="D5">
        <v>0.61702127659574457</v>
      </c>
      <c r="E5">
        <v>0.24905394447233264</v>
      </c>
      <c r="F5">
        <f>AVERAGE(E5:E7)</f>
        <v>0.33481453067462175</v>
      </c>
      <c r="G5">
        <f>STDEV(E5:E7)</f>
        <v>9.1540232217678624E-2</v>
      </c>
    </row>
    <row r="6" spans="1:7" x14ac:dyDescent="0.2">
      <c r="A6" t="s">
        <v>19</v>
      </c>
      <c r="B6">
        <v>2</v>
      </c>
      <c r="C6">
        <v>0.342483108108108</v>
      </c>
      <c r="D6">
        <v>0.66666666666666663</v>
      </c>
      <c r="E6">
        <v>0.32418355855855852</v>
      </c>
    </row>
    <row r="7" spans="1:7" x14ac:dyDescent="0.2">
      <c r="A7" t="s">
        <v>19</v>
      </c>
      <c r="B7">
        <v>3</v>
      </c>
      <c r="C7">
        <v>0.34379391100702578</v>
      </c>
      <c r="D7">
        <v>0.77499999999999991</v>
      </c>
      <c r="E7">
        <v>0.43120608899297408</v>
      </c>
    </row>
    <row r="8" spans="1:7" x14ac:dyDescent="0.2">
      <c r="A8" t="s">
        <v>22</v>
      </c>
      <c r="B8">
        <v>1</v>
      </c>
      <c r="C8">
        <v>0.58741830065359457</v>
      </c>
      <c r="D8">
        <v>0.82608695652173925</v>
      </c>
      <c r="E8">
        <v>0.23866865586814445</v>
      </c>
      <c r="F8">
        <f>AVERAGE(E8:E10)</f>
        <v>0.21181371961475595</v>
      </c>
      <c r="G8">
        <f>STDEV(E8:E10)</f>
        <v>8.5825899496398322E-2</v>
      </c>
    </row>
    <row r="9" spans="1:7" x14ac:dyDescent="0.2">
      <c r="A9" t="s">
        <v>22</v>
      </c>
      <c r="B9">
        <v>2</v>
      </c>
      <c r="C9">
        <v>0.52750965250965254</v>
      </c>
      <c r="D9">
        <v>0.80851063829787229</v>
      </c>
      <c r="E9">
        <v>0.28100098578821964</v>
      </c>
    </row>
    <row r="10" spans="1:7" x14ac:dyDescent="0.2">
      <c r="A10" t="s">
        <v>22</v>
      </c>
      <c r="B10">
        <v>3</v>
      </c>
      <c r="C10">
        <v>0.56422848281209603</v>
      </c>
      <c r="D10">
        <v>0.67999999999999994</v>
      </c>
      <c r="E10">
        <v>0.11577151718790379</v>
      </c>
    </row>
    <row r="11" spans="1:7" x14ac:dyDescent="0.2">
      <c r="A11" t="s">
        <v>28</v>
      </c>
      <c r="B11">
        <v>1</v>
      </c>
      <c r="C11">
        <v>0.94294294294294279</v>
      </c>
      <c r="D11">
        <v>1.1999999999999997</v>
      </c>
      <c r="E11">
        <v>0.25705705705705695</v>
      </c>
      <c r="F11">
        <f>AVERAGE(E11:E13)</f>
        <v>0.32008696452430468</v>
      </c>
      <c r="G11">
        <f>STDEV(E11:E13)</f>
        <v>0.10380617363043616</v>
      </c>
    </row>
    <row r="12" spans="1:7" x14ac:dyDescent="0.2">
      <c r="A12" t="s">
        <v>28</v>
      </c>
      <c r="B12">
        <v>2</v>
      </c>
      <c r="C12">
        <v>0.86489898989898961</v>
      </c>
      <c r="D12">
        <v>1.1282051282051284</v>
      </c>
      <c r="E12">
        <v>0.26330613830613869</v>
      </c>
    </row>
    <row r="13" spans="1:7" x14ac:dyDescent="0.2">
      <c r="A13" t="s">
        <v>28</v>
      </c>
      <c r="B13">
        <v>3</v>
      </c>
      <c r="C13">
        <v>0.91304347826086951</v>
      </c>
      <c r="D13">
        <v>1.3529411764705879</v>
      </c>
      <c r="E13">
        <v>0.43989769820971847</v>
      </c>
    </row>
    <row r="14" spans="1:7" x14ac:dyDescent="0.2">
      <c r="A14" t="s">
        <v>25</v>
      </c>
      <c r="B14">
        <v>1</v>
      </c>
      <c r="C14">
        <v>0.33080808080808072</v>
      </c>
      <c r="D14">
        <v>1.4571428571428573</v>
      </c>
      <c r="E14">
        <v>1.1263347763347764</v>
      </c>
      <c r="F14">
        <f>AVERAGE(E14:E16)</f>
        <v>1.4794335319770642</v>
      </c>
      <c r="G14">
        <f>STDEV(E14:E16)</f>
        <v>0.39808648159880539</v>
      </c>
    </row>
    <row r="15" spans="1:7" x14ac:dyDescent="0.2">
      <c r="A15" t="s">
        <v>25</v>
      </c>
      <c r="B15">
        <v>2</v>
      </c>
      <c r="C15">
        <v>0.33051643192488267</v>
      </c>
      <c r="D15">
        <v>2.2413793103448274</v>
      </c>
      <c r="E15">
        <v>1.9108628784199446</v>
      </c>
    </row>
    <row r="16" spans="1:7" x14ac:dyDescent="0.2">
      <c r="A16" t="s">
        <v>25</v>
      </c>
      <c r="B16">
        <v>3</v>
      </c>
      <c r="C16">
        <v>0.31764705882352945</v>
      </c>
      <c r="D16">
        <v>1.7187500000000002</v>
      </c>
      <c r="E16">
        <v>1.4011029411764708</v>
      </c>
    </row>
    <row r="17" spans="1:7" x14ac:dyDescent="0.2">
      <c r="A17" t="s">
        <v>2</v>
      </c>
      <c r="B17">
        <v>1</v>
      </c>
      <c r="C17">
        <v>0.55729631500541621</v>
      </c>
      <c r="D17">
        <v>1.9517351416035096</v>
      </c>
      <c r="E17">
        <v>1.3944388265980932</v>
      </c>
      <c r="F17">
        <f>AVERAGE(E17:E19)</f>
        <v>1.4420546617200991</v>
      </c>
      <c r="G17">
        <f>STDEV(E17:E19)</f>
        <v>4.5094772647490532E-2</v>
      </c>
    </row>
    <row r="18" spans="1:7" x14ac:dyDescent="0.2">
      <c r="A18" t="s">
        <v>2</v>
      </c>
      <c r="B18">
        <v>2</v>
      </c>
      <c r="C18">
        <v>0.66959509377972926</v>
      </c>
      <c r="D18">
        <v>2.1172069825436397</v>
      </c>
      <c r="E18">
        <v>1.4476118887639104</v>
      </c>
    </row>
    <row r="19" spans="1:7" x14ac:dyDescent="0.2">
      <c r="A19" t="s">
        <v>2</v>
      </c>
      <c r="B19">
        <v>3</v>
      </c>
      <c r="C19">
        <v>0.5054881166835079</v>
      </c>
      <c r="D19">
        <v>1.9896013864818021</v>
      </c>
      <c r="E19">
        <v>1.4841132697982939</v>
      </c>
    </row>
    <row r="20" spans="1:7" x14ac:dyDescent="0.2">
      <c r="A20" t="s">
        <v>31</v>
      </c>
      <c r="B20">
        <v>1</v>
      </c>
      <c r="C20">
        <v>0.49610389610389594</v>
      </c>
      <c r="D20">
        <v>0.95238095238095244</v>
      </c>
      <c r="E20">
        <v>0.45627705627705639</v>
      </c>
      <c r="F20">
        <f>AVERAGE(E20:E22)</f>
        <v>0.22617053998632949</v>
      </c>
      <c r="G20">
        <f>STDEV(E20:E22)</f>
        <v>0.19941303946473812</v>
      </c>
    </row>
    <row r="21" spans="1:7" x14ac:dyDescent="0.2">
      <c r="A21" t="s">
        <v>31</v>
      </c>
      <c r="B21">
        <v>2</v>
      </c>
      <c r="C21">
        <v>0.4857142857142856</v>
      </c>
      <c r="D21">
        <v>0.60416666666666652</v>
      </c>
      <c r="E21">
        <v>0.11845238095238086</v>
      </c>
    </row>
    <row r="22" spans="1:7" x14ac:dyDescent="0.2">
      <c r="A22" t="s">
        <v>31</v>
      </c>
      <c r="B22">
        <v>3</v>
      </c>
      <c r="C22">
        <v>0.70574162679425823</v>
      </c>
      <c r="D22">
        <v>0.80952380952380953</v>
      </c>
      <c r="E22">
        <v>0.10378218272955117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5F9C2-A154-2740-BCC5-5C2DABB0AA06}">
  <dimension ref="A1:E8"/>
  <sheetViews>
    <sheetView tabSelected="1" workbookViewId="0">
      <selection activeCell="M27" sqref="M27"/>
    </sheetView>
  </sheetViews>
  <sheetFormatPr baseColWidth="10" defaultRowHeight="16" x14ac:dyDescent="0.2"/>
  <sheetData>
    <row r="1" spans="1:5" x14ac:dyDescent="0.2">
      <c r="A1" s="2" t="s">
        <v>45</v>
      </c>
      <c r="B1" s="2" t="s">
        <v>50</v>
      </c>
      <c r="C1" s="2" t="s">
        <v>51</v>
      </c>
      <c r="D1" s="2" t="s">
        <v>52</v>
      </c>
      <c r="E1" s="2" t="s">
        <v>53</v>
      </c>
    </row>
    <row r="2" spans="1:5" x14ac:dyDescent="0.2">
      <c r="A2" s="3" t="s">
        <v>16</v>
      </c>
      <c r="B2" s="4">
        <v>0.76327353455241809</v>
      </c>
      <c r="C2" s="4">
        <v>0.13811699497717289</v>
      </c>
      <c r="D2" s="4">
        <v>0.80667294535481382</v>
      </c>
      <c r="E2" s="4">
        <v>0.11639912130837358</v>
      </c>
    </row>
    <row r="3" spans="1:5" x14ac:dyDescent="0.2">
      <c r="A3" s="3" t="s">
        <v>25</v>
      </c>
      <c r="B3" s="4">
        <v>0.31592920361042481</v>
      </c>
      <c r="C3" s="4">
        <v>0.19198186941823531</v>
      </c>
      <c r="D3" s="4">
        <v>1.4794335319770642</v>
      </c>
      <c r="E3" s="4">
        <v>0.39808648159880539</v>
      </c>
    </row>
    <row r="4" spans="1:5" x14ac:dyDescent="0.2">
      <c r="A4" s="3" t="s">
        <v>28</v>
      </c>
      <c r="B4" s="4">
        <v>0.34362519220844706</v>
      </c>
      <c r="C4" s="4">
        <v>0.25916935482491532</v>
      </c>
      <c r="D4" s="4">
        <v>0.32008696452430468</v>
      </c>
      <c r="E4" s="4">
        <v>0.10380617363043616</v>
      </c>
    </row>
    <row r="5" spans="1:5" x14ac:dyDescent="0.2">
      <c r="A5" s="3" t="s">
        <v>19</v>
      </c>
      <c r="B5" s="4">
        <v>0.76913917559693534</v>
      </c>
      <c r="C5" s="4">
        <v>0.2237351540408602</v>
      </c>
      <c r="D5" s="4">
        <v>0.33481453067462175</v>
      </c>
      <c r="E5" s="4">
        <v>9.1540232217678624E-2</v>
      </c>
    </row>
    <row r="6" spans="1:5" x14ac:dyDescent="0.2">
      <c r="A6" s="3" t="s">
        <v>22</v>
      </c>
      <c r="B6" s="4">
        <v>0.87025513912121311</v>
      </c>
      <c r="C6" s="4">
        <v>0.12366863724829112</v>
      </c>
      <c r="D6" s="4">
        <v>0.21181371961475595</v>
      </c>
      <c r="E6" s="4">
        <v>8.5825899496398322E-2</v>
      </c>
    </row>
    <row r="7" spans="1:5" x14ac:dyDescent="0.2">
      <c r="A7" s="3" t="s">
        <v>2</v>
      </c>
      <c r="B7">
        <v>4.5451051894949872</v>
      </c>
      <c r="C7">
        <v>1.0066401473925104</v>
      </c>
      <c r="D7" s="4">
        <v>1.4420546617200991</v>
      </c>
      <c r="E7" s="4">
        <v>4.5094772647490532E-2</v>
      </c>
    </row>
    <row r="8" spans="1:5" x14ac:dyDescent="0.2">
      <c r="A8" s="3" t="s">
        <v>31</v>
      </c>
      <c r="B8" s="4">
        <v>0.40907089651504552</v>
      </c>
      <c r="C8" s="4">
        <v>0.27059449912286704</v>
      </c>
      <c r="D8" s="4">
        <v>0.22617053998632949</v>
      </c>
      <c r="E8" s="4">
        <v>0.19941303946473812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 Kapp</vt:lpstr>
      <vt:lpstr>Bliss independent </vt:lpstr>
      <vt:lpstr>fig supp 2A_Bliss_Trehalose</vt:lpstr>
      <vt:lpstr>fig supp 2B_Bliss_Sucrose</vt:lpstr>
      <vt:lpstr>fig supp 2C</vt:lpstr>
      <vt:lpstr>fig supp 2D_Kapp_Trehalose</vt:lpstr>
      <vt:lpstr>fig supp 2E_Kapp_Sucrose</vt:lpstr>
      <vt:lpstr>fig supp 2F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Shraddha K C</dc:creator>
  <cp:lastModifiedBy>Shraddha K C</cp:lastModifiedBy>
  <dcterms:created xsi:type="dcterms:W3CDTF">2024-06-18T16:48:24Z</dcterms:created>
  <dcterms:modified xsi:type="dcterms:W3CDTF">2024-09-18T14:50:44Z</dcterms:modified>
</cp:coreProperties>
</file>