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04A89444-2509-4C09-B89E-77920BBD238E}" xr6:coauthVersionLast="47" xr6:coauthVersionMax="47" xr10:uidLastSave="{00000000-0000-0000-0000-000000000000}"/>
  <bookViews>
    <workbookView xWindow="-120" yWindow="-120" windowWidth="29040" windowHeight="15840" tabRatio="691" xr2:uid="{00000000-000D-0000-FFFF-FFFF00000000}"/>
  </bookViews>
  <sheets>
    <sheet name="Activity Scan FGF8" sheetId="1" r:id="rId1"/>
    <sheet name="Network Analysis FGF8" sheetId="2" r:id="rId2"/>
    <sheet name="Axon Tracking FGF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3" l="1"/>
  <c r="F50" i="3"/>
  <c r="E50" i="3"/>
  <c r="F23" i="3"/>
  <c r="E23" i="3"/>
  <c r="G52" i="1"/>
  <c r="G63" i="1"/>
  <c r="G57" i="1"/>
  <c r="G58" i="1"/>
  <c r="E52" i="1"/>
  <c r="E69" i="2"/>
  <c r="F80" i="2"/>
  <c r="G80" i="2"/>
  <c r="H80" i="2"/>
  <c r="I80" i="2"/>
  <c r="J80" i="2"/>
  <c r="K80" i="2"/>
  <c r="L80" i="2"/>
  <c r="M80" i="2"/>
  <c r="F81" i="2"/>
  <c r="G81" i="2"/>
  <c r="H81" i="2"/>
  <c r="I81" i="2"/>
  <c r="J81" i="2"/>
  <c r="K81" i="2"/>
  <c r="L81" i="2"/>
  <c r="M81" i="2"/>
  <c r="E81" i="2"/>
  <c r="E80" i="2"/>
  <c r="M74" i="2"/>
  <c r="F74" i="2"/>
  <c r="G74" i="2"/>
  <c r="H74" i="2"/>
  <c r="I74" i="2"/>
  <c r="J74" i="2"/>
  <c r="K74" i="2"/>
  <c r="L74" i="2"/>
  <c r="F75" i="2"/>
  <c r="G75" i="2"/>
  <c r="H75" i="2"/>
  <c r="I75" i="2"/>
  <c r="J75" i="2"/>
  <c r="K75" i="2"/>
  <c r="L75" i="2"/>
  <c r="M75" i="2"/>
  <c r="E75" i="2"/>
  <c r="E74" i="2"/>
  <c r="F67" i="3"/>
  <c r="G67" i="3"/>
  <c r="H67" i="3"/>
  <c r="I67" i="3"/>
  <c r="J67" i="3"/>
  <c r="K67" i="3"/>
  <c r="L67" i="3"/>
  <c r="F68" i="3"/>
  <c r="G68" i="3"/>
  <c r="H68" i="3"/>
  <c r="I68" i="3"/>
  <c r="J68" i="3"/>
  <c r="K68" i="3"/>
  <c r="L68" i="3"/>
  <c r="F61" i="3"/>
  <c r="G61" i="3"/>
  <c r="H61" i="3"/>
  <c r="I61" i="3"/>
  <c r="J61" i="3"/>
  <c r="K61" i="3"/>
  <c r="L61" i="3"/>
  <c r="F62" i="3"/>
  <c r="G62" i="3"/>
  <c r="I62" i="3"/>
  <c r="J62" i="3"/>
  <c r="K62" i="3"/>
  <c r="L62" i="3"/>
  <c r="E62" i="3"/>
  <c r="E61" i="3"/>
  <c r="E68" i="3"/>
  <c r="E67" i="3"/>
  <c r="F56" i="3"/>
  <c r="G56" i="3"/>
  <c r="H56" i="3"/>
  <c r="I56" i="3"/>
  <c r="J56" i="3"/>
  <c r="K56" i="3"/>
  <c r="L56" i="3"/>
  <c r="E56" i="3"/>
  <c r="F69" i="2"/>
  <c r="G69" i="2"/>
  <c r="H69" i="2"/>
  <c r="I69" i="2"/>
  <c r="J69" i="2"/>
  <c r="K69" i="2"/>
  <c r="L69" i="2"/>
  <c r="M69" i="2"/>
  <c r="F63" i="1"/>
  <c r="H63" i="1"/>
  <c r="F64" i="1"/>
  <c r="G64" i="1"/>
  <c r="H64" i="1"/>
  <c r="E64" i="1"/>
  <c r="E63" i="1"/>
  <c r="H58" i="1"/>
  <c r="H57" i="1"/>
  <c r="F57" i="1"/>
  <c r="F58" i="1"/>
  <c r="E58" i="1"/>
  <c r="E57" i="1"/>
  <c r="F52" i="1"/>
  <c r="H52" i="1"/>
  <c r="AR31" i="1"/>
</calcChain>
</file>

<file path=xl/sharedStrings.xml><?xml version="1.0" encoding="utf-8"?>
<sst xmlns="http://schemas.openxmlformats.org/spreadsheetml/2006/main" count="329" uniqueCount="79">
  <si>
    <t>WNTi</t>
  </si>
  <si>
    <t>treatment</t>
  </si>
  <si>
    <t>sample ID</t>
  </si>
  <si>
    <t>20231201 2DlastG day131 WNTi 18960</t>
  </si>
  <si>
    <t>Active electrodes %</t>
  </si>
  <si>
    <r>
      <t>Spike Amplitude [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scheme val="minor"/>
      </rPr>
      <t>]</t>
    </r>
  </si>
  <si>
    <t>Firing Rate [Hz]</t>
  </si>
  <si>
    <t>Interspike Interval [ms]</t>
  </si>
  <si>
    <t>Full</t>
  </si>
  <si>
    <t>Sparse7x</t>
  </si>
  <si>
    <t>Network Metrics</t>
  </si>
  <si>
    <t>Burst Frequency [Hz]</t>
  </si>
  <si>
    <t>Spikes within Bursts %</t>
  </si>
  <si>
    <t>Number of Spikes per Burst</t>
  </si>
  <si>
    <t>Number of Spikes per Burst per Electrode</t>
  </si>
  <si>
    <t>Burst Duration [s]</t>
  </si>
  <si>
    <t>Burst Peak Firing Rate [Hz]</t>
  </si>
  <si>
    <t>Interburst Interval [s]</t>
  </si>
  <si>
    <t>ISI within Burst [ms]</t>
  </si>
  <si>
    <t>ISI outside Burst [ms]</t>
  </si>
  <si>
    <t>20231201 2DlastG day131 WNTi+FGF8 18994</t>
  </si>
  <si>
    <t>WNTi+FGF8</t>
  </si>
  <si>
    <t>20231204 2DlastG day134 WNTi 18960</t>
  </si>
  <si>
    <t>Axon Metrics</t>
  </si>
  <si>
    <t>N° of analyzed neurons</t>
  </si>
  <si>
    <t>N° of analyzed neurons with branches</t>
  </si>
  <si>
    <t>Neuron Conduction Velocity [m/s]</t>
  </si>
  <si>
    <t>Longest Latency [ms]</t>
  </si>
  <si>
    <t>Total Axon Length [µm]</t>
  </si>
  <si>
    <t>Longest Branch Length [µm]</t>
  </si>
  <si>
    <t>Longest Distance from Initiation Site [µm]</t>
  </si>
  <si>
    <t>Amplitude at Initiation Site [µV]</t>
  </si>
  <si>
    <t>Firing</t>
  </si>
  <si>
    <t>Amplitude</t>
  </si>
  <si>
    <t>20231204 2DlastG day134 WNTi+FGF8 18994</t>
  </si>
  <si>
    <t>20231206 2DlastG day136 WNTi 18960</t>
  </si>
  <si>
    <t>20231206 2DlastG day136 WNTi+FGF8 18994</t>
  </si>
  <si>
    <t>20231212 2DlastG day142 WNTi 18960</t>
  </si>
  <si>
    <t>20231212 2DlastG day142 WNTi+FGF8 18994</t>
  </si>
  <si>
    <t>NA</t>
  </si>
  <si>
    <t>20231213 2DlastG day143 WNTi 18960</t>
  </si>
  <si>
    <t>20231213 2DlastG day143 WNTi+FGF8 18994</t>
  </si>
  <si>
    <t>average</t>
  </si>
  <si>
    <t>error bar</t>
  </si>
  <si>
    <t>Statistic TEST</t>
  </si>
  <si>
    <t>20240209 2DLastG BISrotor day202 WNTi Full 22678</t>
  </si>
  <si>
    <t>20240209 2DLastG BISrotor day202 WNTi+FGF8 22687</t>
  </si>
  <si>
    <t>20240209 2DLastH day153 WNTi 22485</t>
  </si>
  <si>
    <t>20240209 2DLastH day153 WNTi+FGF8 22521</t>
  </si>
  <si>
    <t>aa</t>
  </si>
  <si>
    <t>20240212 2DLastG BISrotor day205 WNTi 22678</t>
  </si>
  <si>
    <t>20240212 2DLastG BISrotor day205 WNTi+FGF8 22687</t>
  </si>
  <si>
    <t>20240213 2DLastH day157 WNTi 22485</t>
  </si>
  <si>
    <t>20240213 2DLastH day157 WNTi+FGF8 22521</t>
  </si>
  <si>
    <t>20240214 2DLastG BISrotor day207 WNTi 22678 and Muscimol</t>
  </si>
  <si>
    <t>20240214 2DLastG BISrotor day207 WNTi+FGF8 22687 and Muscimol</t>
  </si>
  <si>
    <t>20240216 2DLastG BISrotor day209 WNTi 22678</t>
  </si>
  <si>
    <t>BIS</t>
  </si>
  <si>
    <t>20240216 2DLastG BISrotor day209 WNTi+FGF8 22687</t>
  </si>
  <si>
    <t>20240216 2DLastH day160 WNTi 22485</t>
  </si>
  <si>
    <t>20240216 2DLastH day160 WNTi+FGF8 22521</t>
  </si>
  <si>
    <t>20240219 2DLastG BISrotor day212 WNTi 22678</t>
  </si>
  <si>
    <t>a</t>
  </si>
  <si>
    <t>20240219 2DLastG BISrotor day212 WNTi+FGF8 22687</t>
  </si>
  <si>
    <t>20240219 2DLastH day163 WNTi 22485</t>
  </si>
  <si>
    <t>20240219 2DLastH day163 WNTi+FGF8 22521</t>
  </si>
  <si>
    <t>20240220 2DLastG BISrotor day213 WNTi 22678</t>
  </si>
  <si>
    <t>20240220 2DLastG BISrotor day213 WNTi+FGF8 22687</t>
  </si>
  <si>
    <t>20240220 2DLastH day164 WNTi 22485</t>
  </si>
  <si>
    <t>20240220 2DLastH day164 WNTi+FGF8 22521</t>
  </si>
  <si>
    <t>20240221 2DLastG day214 WNTi 22555</t>
  </si>
  <si>
    <t>20240221 2DLastG day214 WNTi+FGF8 22672</t>
  </si>
  <si>
    <t>20240222 2DLastG BISrotor day215 WNTi 22678</t>
  </si>
  <si>
    <t>20240222 2DLastG BISrotor day215 WNTi+FGF8 22687</t>
  </si>
  <si>
    <t>20240222 2DLastH day166 WNTi 22485</t>
  </si>
  <si>
    <t>20240222 2DLastH day166 WNTi+FGF8 22521</t>
  </si>
  <si>
    <t>20240223 2DLastG BISrotor day216 WNTi+FGF8 22687</t>
  </si>
  <si>
    <t>Total number analyzed neurons</t>
  </si>
  <si>
    <r>
      <t>Spike Amplitude [</t>
    </r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</si>
</sst>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/>
    <xf numFmtId="164" fontId="0" fillId="0" borderId="0" xfId="0" applyNumberFormat="1" applyFont="1" applyFill="1"/>
    <xf numFmtId="167" fontId="0" fillId="0" borderId="0" xfId="0" applyNumberFormat="1" applyFont="1" applyFill="1"/>
    <xf numFmtId="0" fontId="0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Scan FGF8'!$C$57:$D$57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FGF8'!$E$63:$H$63</c15:sqref>
                    </c15:fullRef>
                  </c:ext>
                </c:extLst>
                <c:f>'Activity Scan FGF8'!$G$63:$H$63</c:f>
                <c:numCache>
                  <c:formatCode>General</c:formatCode>
                  <c:ptCount val="2"/>
                  <c:pt idx="0">
                    <c:v>1.0852399728665023</c:v>
                  </c:pt>
                  <c:pt idx="1">
                    <c:v>2.9022704254864307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FGF8'!$E$63:$H$63</c15:sqref>
                    </c15:fullRef>
                  </c:ext>
                </c:extLst>
                <c:f>'Activity Scan FGF8'!$G$63:$H$63</c:f>
                <c:numCache>
                  <c:formatCode>General</c:formatCode>
                  <c:ptCount val="2"/>
                  <c:pt idx="0">
                    <c:v>1.0852399728665023</c:v>
                  </c:pt>
                  <c:pt idx="1">
                    <c:v>2.9022704254864307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FGF8'!$E$56:$H$56</c15:sqref>
                  </c15:fullRef>
                </c:ext>
              </c:extLst>
              <c:f>'Activity Scan FGF8'!$G$56:$H$56</c:f>
              <c:strCache>
                <c:ptCount val="2"/>
                <c:pt idx="0">
                  <c:v>Spike Amplitude [µV]</c:v>
                </c:pt>
                <c:pt idx="1">
                  <c:v>Interspike Interval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FGF8'!$E$57:$H$57</c15:sqref>
                  </c15:fullRef>
                </c:ext>
              </c:extLst>
              <c:f>'Activity Scan FGF8'!$G$57:$H$57</c:f>
              <c:numCache>
                <c:formatCode>0.00</c:formatCode>
                <c:ptCount val="2"/>
                <c:pt idx="0">
                  <c:v>42.047333333333334</c:v>
                </c:pt>
                <c:pt idx="1">
                  <c:v>68.901052631578935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4-48F4-9640-6475AD946675}"/>
            </c:ext>
          </c:extLst>
        </c:ser>
        <c:ser>
          <c:idx val="1"/>
          <c:order val="1"/>
          <c:tx>
            <c:strRef>
              <c:f>'Activity Scan FGF8'!$C$58:$D$58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FGF8'!$E$64:$H$64</c15:sqref>
                    </c15:fullRef>
                  </c:ext>
                </c:extLst>
                <c:f>'Activity Scan FGF8'!$G$64:$H$64</c:f>
                <c:numCache>
                  <c:formatCode>General</c:formatCode>
                  <c:ptCount val="2"/>
                  <c:pt idx="0">
                    <c:v>0.59883273048301588</c:v>
                  </c:pt>
                  <c:pt idx="1">
                    <c:v>1.6033799630045009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FGF8'!$E$64:$H$64</c15:sqref>
                    </c15:fullRef>
                  </c:ext>
                </c:extLst>
                <c:f>'Activity Scan FGF8'!$G$64:$H$64</c:f>
                <c:numCache>
                  <c:formatCode>General</c:formatCode>
                  <c:ptCount val="2"/>
                  <c:pt idx="0">
                    <c:v>0.59883273048301588</c:v>
                  </c:pt>
                  <c:pt idx="1">
                    <c:v>1.6033799630045009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FGF8'!$E$56:$H$56</c15:sqref>
                  </c15:fullRef>
                </c:ext>
              </c:extLst>
              <c:f>'Activity Scan FGF8'!$G$56:$H$56</c:f>
              <c:strCache>
                <c:ptCount val="2"/>
                <c:pt idx="0">
                  <c:v>Spike Amplitude [µV]</c:v>
                </c:pt>
                <c:pt idx="1">
                  <c:v>Interspike Interval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FGF8'!$E$58:$H$58</c15:sqref>
                  </c15:fullRef>
                </c:ext>
              </c:extLst>
              <c:f>'Activity Scan FGF8'!$G$58:$H$58</c:f>
              <c:numCache>
                <c:formatCode>0.00</c:formatCode>
                <c:ptCount val="2"/>
                <c:pt idx="0">
                  <c:v>40.843500000000006</c:v>
                </c:pt>
                <c:pt idx="1">
                  <c:v>66.050500000000014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4-48F4-9640-6475AD94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FGF8'!$C$61:$D$61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'Axon Tracking FGF8'!$L$67</c:f>
                <c:numCache>
                  <c:formatCode>General</c:formatCode>
                  <c:ptCount val="1"/>
                  <c:pt idx="0">
                    <c:v>11.036125382456094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'Axon Tracking FGF8'!$L$67</c:f>
                <c:numCache>
                  <c:formatCode>General</c:formatCode>
                  <c:ptCount val="1"/>
                  <c:pt idx="0">
                    <c:v>11.036125382456094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'Axon Tracking FGF8'!$L$60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FGF8'!$E$61:$L$61</c15:sqref>
                  </c15:fullRef>
                </c:ext>
              </c:extLst>
              <c:f>'Axon Tracking FGF8'!$L$61</c:f>
              <c:numCache>
                <c:formatCode>0.0</c:formatCode>
                <c:ptCount val="1"/>
                <c:pt idx="0">
                  <c:v>119.24312500000001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6-44DF-8373-1CAB4191B6D1}"/>
            </c:ext>
          </c:extLst>
        </c:ser>
        <c:ser>
          <c:idx val="1"/>
          <c:order val="1"/>
          <c:tx>
            <c:strRef>
              <c:f>'Axon Tracking FGF8'!$C$62:$D$62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'Axon Tracking FGF8'!$L$68</c:f>
                <c:numCache>
                  <c:formatCode>General</c:formatCode>
                  <c:ptCount val="1"/>
                  <c:pt idx="0">
                    <c:v>3.5161335283527242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'Axon Tracking FGF8'!$L$68</c:f>
                <c:numCache>
                  <c:formatCode>General</c:formatCode>
                  <c:ptCount val="1"/>
                  <c:pt idx="0">
                    <c:v>3.5161335283527242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'Axon Tracking FGF8'!$L$60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FGF8'!$E$62:$L$62</c15:sqref>
                  </c15:fullRef>
                </c:ext>
              </c:extLst>
              <c:f>'Axon Tracking FGF8'!$L$62</c:f>
              <c:numCache>
                <c:formatCode>0.0</c:formatCode>
                <c:ptCount val="1"/>
                <c:pt idx="0">
                  <c:v>82.663466666666679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6-44DF-8373-1CAB4191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'Activity Scan FGF8'!$C$57:$D$57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FGF8'!$E$63:$H$63</c15:sqref>
                    </c15:fullRef>
                  </c:ext>
                </c:extLst>
                <c:f>'Activity Scan FGF8'!$E$63:$F$63</c:f>
                <c:numCache>
                  <c:formatCode>General</c:formatCode>
                  <c:ptCount val="2"/>
                  <c:pt idx="0">
                    <c:v>0.35577883301850227</c:v>
                  </c:pt>
                  <c:pt idx="1">
                    <c:v>0.11054636409651135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FGF8'!$E$63:$H$63</c15:sqref>
                    </c15:fullRef>
                  </c:ext>
                </c:extLst>
                <c:f>'Activity Scan FGF8'!$E$63:$F$63</c:f>
                <c:numCache>
                  <c:formatCode>General</c:formatCode>
                  <c:ptCount val="2"/>
                  <c:pt idx="0">
                    <c:v>0.35577883301850227</c:v>
                  </c:pt>
                  <c:pt idx="1">
                    <c:v>0.11054636409651135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FGF8'!$E$56:$H$56</c15:sqref>
                  </c15:fullRef>
                </c:ext>
              </c:extLst>
              <c:f>'Activity Scan FGF8'!$E$56:$F$56</c:f>
              <c:strCache>
                <c:ptCount val="2"/>
                <c:pt idx="0">
                  <c:v>Active electrodes %</c:v>
                </c:pt>
                <c:pt idx="1">
                  <c:v>Firing Rate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FGF8'!$E$57:$H$57</c15:sqref>
                  </c15:fullRef>
                </c:ext>
              </c:extLst>
              <c:f>'Activity Scan FGF8'!$E$57:$F$57</c:f>
              <c:numCache>
                <c:formatCode>0.00</c:formatCode>
                <c:ptCount val="2"/>
                <c:pt idx="0">
                  <c:v>2.5852631578947372</c:v>
                </c:pt>
                <c:pt idx="1">
                  <c:v>0.93684210526315792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2-4775-AA6D-94C195AF9DB1}"/>
            </c:ext>
          </c:extLst>
        </c:ser>
        <c:ser>
          <c:idx val="1"/>
          <c:order val="1"/>
          <c:tx>
            <c:strRef>
              <c:f>'Activity Scan FGF8'!$C$58:$D$58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FGF8'!$E$64:$H$64</c15:sqref>
                    </c15:fullRef>
                  </c:ext>
                </c:extLst>
                <c:f>'Activity Scan FGF8'!$E$64:$F$64</c:f>
                <c:numCache>
                  <c:formatCode>General</c:formatCode>
                  <c:ptCount val="2"/>
                  <c:pt idx="0">
                    <c:v>0.13661335227586699</c:v>
                  </c:pt>
                  <c:pt idx="1">
                    <c:v>2.398699522344604E-2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'Activity Scan FGF8'!$E$64:$H$64</c15:sqref>
                    </c15:fullRef>
                  </c:ext>
                </c:extLst>
                <c:f>'Activity Scan FGF8'!$E$64:$F$64</c:f>
                <c:numCache>
                  <c:formatCode>General</c:formatCode>
                  <c:ptCount val="2"/>
                  <c:pt idx="0">
                    <c:v>0.13661335227586699</c:v>
                  </c:pt>
                  <c:pt idx="1">
                    <c:v>2.398699522344604E-2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'Activity Scan FGF8'!$E$56:$H$56</c15:sqref>
                  </c15:fullRef>
                </c:ext>
              </c:extLst>
              <c:f>'Activity Scan FGF8'!$E$56:$F$56</c:f>
              <c:strCache>
                <c:ptCount val="2"/>
                <c:pt idx="0">
                  <c:v>Active electrodes %</c:v>
                </c:pt>
                <c:pt idx="1">
                  <c:v>Firing Rate [Hz]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'Activity Scan FGF8'!$E$58:$H$58</c15:sqref>
                  </c15:fullRef>
                </c:ext>
              </c:extLst>
              <c:f>'Activity Scan FGF8'!$E$58:$F$58</c:f>
              <c:numCache>
                <c:formatCode>0.00</c:formatCode>
                <c:ptCount val="2"/>
                <c:pt idx="0">
                  <c:v>1.087</c:v>
                </c:pt>
                <c:pt idx="1">
                  <c:v>0.56750000000000012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2-4775-AA6D-94C195AF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FGF8'!$C$74:$D$74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'Network Analysis FGF8'!$E$80:$M$80</c:f>
                <c:numCache>
                  <c:formatCode>General</c:formatCode>
                  <c:ptCount val="9"/>
                  <c:pt idx="0">
                    <c:v>1.6086956521739134E-2</c:v>
                  </c:pt>
                  <c:pt idx="1">
                    <c:v>2.0093897898913298</c:v>
                  </c:pt>
                  <c:pt idx="2">
                    <c:v>113.45446332588699</c:v>
                  </c:pt>
                  <c:pt idx="3">
                    <c:v>0.1553848146555416</c:v>
                  </c:pt>
                  <c:pt idx="4">
                    <c:v>1.6656409744135476E-2</c:v>
                  </c:pt>
                  <c:pt idx="5">
                    <c:v>0.23117607665053755</c:v>
                  </c:pt>
                  <c:pt idx="6">
                    <c:v>0.53034172708017746</c:v>
                  </c:pt>
                  <c:pt idx="7">
                    <c:v>4.080655410866088</c:v>
                  </c:pt>
                  <c:pt idx="8">
                    <c:v>34.798275435635986</c:v>
                  </c:pt>
                </c:numCache>
              </c:numRef>
            </c:plus>
            <c:minus>
              <c:numRef>
                <c:f>'Network Analysis FGF8'!$E$80:$M$80</c:f>
                <c:numCache>
                  <c:formatCode>General</c:formatCode>
                  <c:ptCount val="9"/>
                  <c:pt idx="0">
                    <c:v>1.6086956521739134E-2</c:v>
                  </c:pt>
                  <c:pt idx="1">
                    <c:v>2.0093897898913298</c:v>
                  </c:pt>
                  <c:pt idx="2">
                    <c:v>113.45446332588699</c:v>
                  </c:pt>
                  <c:pt idx="3">
                    <c:v>0.1553848146555416</c:v>
                  </c:pt>
                  <c:pt idx="4">
                    <c:v>1.6656409744135476E-2</c:v>
                  </c:pt>
                  <c:pt idx="5">
                    <c:v>0.23117607665053755</c:v>
                  </c:pt>
                  <c:pt idx="6">
                    <c:v>0.53034172708017746</c:v>
                  </c:pt>
                  <c:pt idx="7">
                    <c:v>4.080655410866088</c:v>
                  </c:pt>
                  <c:pt idx="8">
                    <c:v>34.798275435635986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f>'Network Analysis FGF8'!$E$73:$M$73</c:f>
              <c:strCache>
                <c:ptCount val="9"/>
                <c:pt idx="0">
                  <c:v>Burst Frequency [Hz]</c:v>
                </c:pt>
                <c:pt idx="1">
                  <c:v>Spikes within Bursts %</c:v>
                </c:pt>
                <c:pt idx="2">
                  <c:v>Number of Spikes per Burst</c:v>
                </c:pt>
                <c:pt idx="3">
                  <c:v>Number of Spikes per Burst per Electrode</c:v>
                </c:pt>
                <c:pt idx="4">
                  <c:v>Burst Duration [s]</c:v>
                </c:pt>
                <c:pt idx="5">
                  <c:v>Burst Peak Firing Rate [Hz]</c:v>
                </c:pt>
                <c:pt idx="6">
                  <c:v>Interburst Interval [s]</c:v>
                </c:pt>
                <c:pt idx="7">
                  <c:v>ISI within Burst [ms]</c:v>
                </c:pt>
                <c:pt idx="8">
                  <c:v>ISI outside Burst [ms]</c:v>
                </c:pt>
              </c:strCache>
            </c:strRef>
          </c:cat>
          <c:val>
            <c:numRef>
              <c:f>'Network Analysis FGF8'!$E$74:$M$74</c:f>
              <c:numCache>
                <c:formatCode>0.000</c:formatCode>
                <c:ptCount val="9"/>
                <c:pt idx="0">
                  <c:v>0.22608695652173913</c:v>
                </c:pt>
                <c:pt idx="1">
                  <c:v>41.663913043478267</c:v>
                </c:pt>
                <c:pt idx="2">
                  <c:v>643.13521739130454</c:v>
                </c:pt>
                <c:pt idx="3">
                  <c:v>1.4030434782608696</c:v>
                </c:pt>
                <c:pt idx="4">
                  <c:v>0.53086956521739126</c:v>
                </c:pt>
                <c:pt idx="5">
                  <c:v>2.3226086956521743</c:v>
                </c:pt>
                <c:pt idx="6">
                  <c:v>5.086086956521739</c:v>
                </c:pt>
                <c:pt idx="7">
                  <c:v>66.160869565217382</c:v>
                </c:pt>
                <c:pt idx="8">
                  <c:v>600.06695652173914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3-4183-89A6-98CE17F343F8}"/>
            </c:ext>
          </c:extLst>
        </c:ser>
        <c:ser>
          <c:idx val="1"/>
          <c:order val="1"/>
          <c:tx>
            <c:strRef>
              <c:f>'Network Analysis FGF8'!$C$75:$D$75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'Network Analysis FGF8'!$E$81:$M$81</c:f>
                <c:numCache>
                  <c:formatCode>General</c:formatCode>
                  <c:ptCount val="9"/>
                  <c:pt idx="0">
                    <c:v>1.1599965629782378E-2</c:v>
                  </c:pt>
                  <c:pt idx="1">
                    <c:v>1.9278277539166393</c:v>
                  </c:pt>
                  <c:pt idx="2">
                    <c:v>29.28376481545067</c:v>
                  </c:pt>
                  <c:pt idx="3">
                    <c:v>6.0728803929766262E-2</c:v>
                  </c:pt>
                  <c:pt idx="4">
                    <c:v>1.259983333086721E-2</c:v>
                  </c:pt>
                  <c:pt idx="5">
                    <c:v>0.11942492667872401</c:v>
                  </c:pt>
                  <c:pt idx="6">
                    <c:v>0.21995394696784204</c:v>
                  </c:pt>
                  <c:pt idx="7">
                    <c:v>7.1313981442155914</c:v>
                  </c:pt>
                  <c:pt idx="8">
                    <c:v>32.391067758374064</c:v>
                  </c:pt>
                </c:numCache>
              </c:numRef>
            </c:plus>
            <c:minus>
              <c:numRef>
                <c:f>'Network Analysis FGF8'!$E$81:$M$81</c:f>
                <c:numCache>
                  <c:formatCode>General</c:formatCode>
                  <c:ptCount val="9"/>
                  <c:pt idx="0">
                    <c:v>1.1599965629782378E-2</c:v>
                  </c:pt>
                  <c:pt idx="1">
                    <c:v>1.9278277539166393</c:v>
                  </c:pt>
                  <c:pt idx="2">
                    <c:v>29.28376481545067</c:v>
                  </c:pt>
                  <c:pt idx="3">
                    <c:v>6.0728803929766262E-2</c:v>
                  </c:pt>
                  <c:pt idx="4">
                    <c:v>1.259983333086721E-2</c:v>
                  </c:pt>
                  <c:pt idx="5">
                    <c:v>0.11942492667872401</c:v>
                  </c:pt>
                  <c:pt idx="6">
                    <c:v>0.21995394696784204</c:v>
                  </c:pt>
                  <c:pt idx="7">
                    <c:v>7.1313981442155914</c:v>
                  </c:pt>
                  <c:pt idx="8">
                    <c:v>32.391067758374064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f>'Network Analysis FGF8'!$E$73:$M$73</c:f>
              <c:strCache>
                <c:ptCount val="9"/>
                <c:pt idx="0">
                  <c:v>Burst Frequency [Hz]</c:v>
                </c:pt>
                <c:pt idx="1">
                  <c:v>Spikes within Bursts %</c:v>
                </c:pt>
                <c:pt idx="2">
                  <c:v>Number of Spikes per Burst</c:v>
                </c:pt>
                <c:pt idx="3">
                  <c:v>Number of Spikes per Burst per Electrode</c:v>
                </c:pt>
                <c:pt idx="4">
                  <c:v>Burst Duration [s]</c:v>
                </c:pt>
                <c:pt idx="5">
                  <c:v>Burst Peak Firing Rate [Hz]</c:v>
                </c:pt>
                <c:pt idx="6">
                  <c:v>Interburst Interval [s]</c:v>
                </c:pt>
                <c:pt idx="7">
                  <c:v>ISI within Burst [ms]</c:v>
                </c:pt>
                <c:pt idx="8">
                  <c:v>ISI outside Burst [ms]</c:v>
                </c:pt>
              </c:strCache>
            </c:strRef>
          </c:cat>
          <c:val>
            <c:numRef>
              <c:f>'Network Analysis FGF8'!$E$75:$M$75</c:f>
              <c:numCache>
                <c:formatCode>0.000</c:formatCode>
                <c:ptCount val="9"/>
                <c:pt idx="0">
                  <c:v>0.23695652173913045</c:v>
                </c:pt>
                <c:pt idx="1">
                  <c:v>35.172608695652173</c:v>
                </c:pt>
                <c:pt idx="2">
                  <c:v>166.20521739130436</c:v>
                </c:pt>
                <c:pt idx="3">
                  <c:v>0.8034782608695652</c:v>
                </c:pt>
                <c:pt idx="4">
                  <c:v>0.52826086956521745</c:v>
                </c:pt>
                <c:pt idx="5">
                  <c:v>1.3882608695652174</c:v>
                </c:pt>
                <c:pt idx="6">
                  <c:v>4.4260869565217407</c:v>
                </c:pt>
                <c:pt idx="7">
                  <c:v>88.1408695652174</c:v>
                </c:pt>
                <c:pt idx="8">
                  <c:v>734.45304347826084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D3-4183-89A6-98CE17F34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FGF8'!$C$74:$D$74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('Network Analysis FGF8'!$E$80,'Network Analysis FGF8'!$H$80:$K$80)</c:f>
                <c:numCache>
                  <c:formatCode>General</c:formatCode>
                  <c:ptCount val="5"/>
                  <c:pt idx="0">
                    <c:v>1.6086956521739134E-2</c:v>
                  </c:pt>
                  <c:pt idx="1">
                    <c:v>0.1553848146555416</c:v>
                  </c:pt>
                  <c:pt idx="2">
                    <c:v>1.6656409744135476E-2</c:v>
                  </c:pt>
                  <c:pt idx="3">
                    <c:v>0.23117607665053755</c:v>
                  </c:pt>
                  <c:pt idx="4">
                    <c:v>0.53034172708017746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('Network Analysis FGF8'!$E$80,'Network Analysis FGF8'!$H$80:$K$80)</c:f>
                <c:numCache>
                  <c:formatCode>General</c:formatCode>
                  <c:ptCount val="5"/>
                  <c:pt idx="0">
                    <c:v>1.6086956521739134E-2</c:v>
                  </c:pt>
                  <c:pt idx="1">
                    <c:v>0.1553848146555416</c:v>
                  </c:pt>
                  <c:pt idx="2">
                    <c:v>1.6656409744135476E-2</c:v>
                  </c:pt>
                  <c:pt idx="3">
                    <c:v>0.23117607665053755</c:v>
                  </c:pt>
                  <c:pt idx="4">
                    <c:v>0.53034172708017746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('Network Analysis FGF8'!$E$73,'Network Analysis FGF8'!$H$73:$K$73)</c:f>
              <c:strCache>
                <c:ptCount val="5"/>
                <c:pt idx="0">
                  <c:v>Burst Frequency [Hz]</c:v>
                </c:pt>
                <c:pt idx="1">
                  <c:v>Number of Spikes per Burst per Electrode</c:v>
                </c:pt>
                <c:pt idx="2">
                  <c:v>Burst Duration [s]</c:v>
                </c:pt>
                <c:pt idx="3">
                  <c:v>Burst Peak Firing Rate [Hz]</c:v>
                </c:pt>
                <c:pt idx="4">
                  <c:v>Interburst Interval [s]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FGF8'!$E$74:$M$74</c15:sqref>
                  </c15:fullRef>
                </c:ext>
              </c:extLst>
              <c:f>('Network Analysis FGF8'!$E$74,'Network Analysis FGF8'!$H$74:$K$74)</c:f>
              <c:numCache>
                <c:formatCode>0.000</c:formatCode>
                <c:ptCount val="5"/>
                <c:pt idx="0">
                  <c:v>0.22608695652173913</c:v>
                </c:pt>
                <c:pt idx="1">
                  <c:v>1.4030434782608696</c:v>
                </c:pt>
                <c:pt idx="2">
                  <c:v>0.53086956521739126</c:v>
                </c:pt>
                <c:pt idx="3">
                  <c:v>2.3226086956521743</c:v>
                </c:pt>
                <c:pt idx="4">
                  <c:v>5.086086956521739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0-4893-8DCF-FA5B9606EC2A}"/>
            </c:ext>
          </c:extLst>
        </c:ser>
        <c:ser>
          <c:idx val="1"/>
          <c:order val="1"/>
          <c:tx>
            <c:strRef>
              <c:f>'Network Analysis FGF8'!$C$75:$D$75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('Network Analysis FGF8'!$E$81,'Network Analysis FGF8'!$H$81:$K$81)</c:f>
                <c:numCache>
                  <c:formatCode>General</c:formatCode>
                  <c:ptCount val="5"/>
                  <c:pt idx="0">
                    <c:v>1.1599965629782378E-2</c:v>
                  </c:pt>
                  <c:pt idx="1">
                    <c:v>6.0728803929766262E-2</c:v>
                  </c:pt>
                  <c:pt idx="2">
                    <c:v>1.259983333086721E-2</c:v>
                  </c:pt>
                  <c:pt idx="3">
                    <c:v>0.11942492667872401</c:v>
                  </c:pt>
                  <c:pt idx="4">
                    <c:v>0.21995394696784204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('Network Analysis FGF8'!$E$81,'Network Analysis FGF8'!$H$81:$K$81)</c:f>
                <c:numCache>
                  <c:formatCode>General</c:formatCode>
                  <c:ptCount val="5"/>
                  <c:pt idx="0">
                    <c:v>1.1599965629782378E-2</c:v>
                  </c:pt>
                  <c:pt idx="1">
                    <c:v>6.0728803929766262E-2</c:v>
                  </c:pt>
                  <c:pt idx="2">
                    <c:v>1.259983333086721E-2</c:v>
                  </c:pt>
                  <c:pt idx="3">
                    <c:v>0.11942492667872401</c:v>
                  </c:pt>
                  <c:pt idx="4">
                    <c:v>0.21995394696784204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('Network Analysis FGF8'!$E$73,'Network Analysis FGF8'!$H$73:$K$73)</c:f>
              <c:strCache>
                <c:ptCount val="5"/>
                <c:pt idx="0">
                  <c:v>Burst Frequency [Hz]</c:v>
                </c:pt>
                <c:pt idx="1">
                  <c:v>Number of Spikes per Burst per Electrode</c:v>
                </c:pt>
                <c:pt idx="2">
                  <c:v>Burst Duration [s]</c:v>
                </c:pt>
                <c:pt idx="3">
                  <c:v>Burst Peak Firing Rate [Hz]</c:v>
                </c:pt>
                <c:pt idx="4">
                  <c:v>Interburst Interval [s]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FGF8'!$E$75:$M$75</c15:sqref>
                  </c15:fullRef>
                </c:ext>
              </c:extLst>
              <c:f>('Network Analysis FGF8'!$E$75,'Network Analysis FGF8'!$H$75:$K$75)</c:f>
              <c:numCache>
                <c:formatCode>0.000</c:formatCode>
                <c:ptCount val="5"/>
                <c:pt idx="0">
                  <c:v>0.23695652173913045</c:v>
                </c:pt>
                <c:pt idx="1">
                  <c:v>0.8034782608695652</c:v>
                </c:pt>
                <c:pt idx="2">
                  <c:v>0.52826086956521745</c:v>
                </c:pt>
                <c:pt idx="3">
                  <c:v>1.3882608695652174</c:v>
                </c:pt>
                <c:pt idx="4">
                  <c:v>4.4260869565217407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0-4893-8DCF-FA5B9606E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FGF8'!$C$74:$D$74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('Network Analysis FGF8'!$G$80,'Network Analysis FGF8'!$L$80:$M$80)</c:f>
                <c:numCache>
                  <c:formatCode>General</c:formatCode>
                  <c:ptCount val="3"/>
                  <c:pt idx="0">
                    <c:v>113.45446332588699</c:v>
                  </c:pt>
                  <c:pt idx="1">
                    <c:v>4.080655410866088</c:v>
                  </c:pt>
                  <c:pt idx="2">
                    <c:v>34.798275435635986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('Network Analysis FGF8'!$G$80,'Network Analysis FGF8'!$L$80:$M$80)</c:f>
                <c:numCache>
                  <c:formatCode>General</c:formatCode>
                  <c:ptCount val="3"/>
                  <c:pt idx="0">
                    <c:v>113.45446332588699</c:v>
                  </c:pt>
                  <c:pt idx="1">
                    <c:v>4.080655410866088</c:v>
                  </c:pt>
                  <c:pt idx="2">
                    <c:v>34.798275435635986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('Network Analysis FGF8'!$G$73,'Network Analysis FGF8'!$L$73:$M$73)</c:f>
              <c:strCache>
                <c:ptCount val="3"/>
                <c:pt idx="0">
                  <c:v>Number of Spikes per Burst</c:v>
                </c:pt>
                <c:pt idx="1">
                  <c:v>ISI within Burst [ms]</c:v>
                </c:pt>
                <c:pt idx="2">
                  <c:v>ISI outside Burst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FGF8'!$E$74:$M$74</c15:sqref>
                  </c15:fullRef>
                </c:ext>
              </c:extLst>
              <c:f>('Network Analysis FGF8'!$G$74,'Network Analysis FGF8'!$L$74:$M$74)</c:f>
              <c:numCache>
                <c:formatCode>0.000</c:formatCode>
                <c:ptCount val="3"/>
                <c:pt idx="0">
                  <c:v>643.13521739130454</c:v>
                </c:pt>
                <c:pt idx="1">
                  <c:v>66.160869565217382</c:v>
                </c:pt>
                <c:pt idx="2">
                  <c:v>600.06695652173914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0-4185-AB29-5B988C01AA93}"/>
            </c:ext>
          </c:extLst>
        </c:ser>
        <c:ser>
          <c:idx val="1"/>
          <c:order val="1"/>
          <c:tx>
            <c:strRef>
              <c:f>'Network Analysis FGF8'!$C$75:$D$75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('Network Analysis FGF8'!$G$81,'Network Analysis FGF8'!$L$81:$M$81)</c:f>
                <c:numCache>
                  <c:formatCode>General</c:formatCode>
                  <c:ptCount val="3"/>
                  <c:pt idx="0">
                    <c:v>29.28376481545067</c:v>
                  </c:pt>
                  <c:pt idx="1">
                    <c:v>7.1313981442155914</c:v>
                  </c:pt>
                  <c:pt idx="2">
                    <c:v>32.391067758374064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('Network Analysis FGF8'!$G$81,'Network Analysis FGF8'!$L$81:$M$81)</c:f>
                <c:numCache>
                  <c:formatCode>General</c:formatCode>
                  <c:ptCount val="3"/>
                  <c:pt idx="0">
                    <c:v>29.28376481545067</c:v>
                  </c:pt>
                  <c:pt idx="1">
                    <c:v>7.1313981442155914</c:v>
                  </c:pt>
                  <c:pt idx="2">
                    <c:v>32.391067758374064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('Network Analysis FGF8'!$G$73,'Network Analysis FGF8'!$L$73:$M$73)</c:f>
              <c:strCache>
                <c:ptCount val="3"/>
                <c:pt idx="0">
                  <c:v>Number of Spikes per Burst</c:v>
                </c:pt>
                <c:pt idx="1">
                  <c:v>ISI within Burst [ms]</c:v>
                </c:pt>
                <c:pt idx="2">
                  <c:v>ISI outside Burst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FGF8'!$E$75:$M$75</c15:sqref>
                  </c15:fullRef>
                </c:ext>
              </c:extLst>
              <c:f>('Network Analysis FGF8'!$G$75,'Network Analysis FGF8'!$L$75:$M$75)</c:f>
              <c:numCache>
                <c:formatCode>0.000</c:formatCode>
                <c:ptCount val="3"/>
                <c:pt idx="0">
                  <c:v>166.20521739130436</c:v>
                </c:pt>
                <c:pt idx="1">
                  <c:v>88.1408695652174</c:v>
                </c:pt>
                <c:pt idx="2">
                  <c:v>734.45304347826084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0-4185-AB29-5B988C01A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'Network Analysis FGF8'!$C$74:$D$74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'Network Analysis FGF8'!$F$80</c:f>
                <c:numCache>
                  <c:formatCode>General</c:formatCode>
                  <c:ptCount val="1"/>
                  <c:pt idx="0">
                    <c:v>2.0093897898913298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FGF8'!$E$80:$M$80</c15:sqref>
                    </c15:fullRef>
                  </c:ext>
                </c:extLst>
                <c:f>'Network Analysis FGF8'!$F$80</c:f>
                <c:numCache>
                  <c:formatCode>General</c:formatCode>
                  <c:ptCount val="1"/>
                  <c:pt idx="0">
                    <c:v>2.0093897898913298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'Network Analysis FGF8'!$F$73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FGF8'!$E$74:$M$74</c15:sqref>
                  </c15:fullRef>
                </c:ext>
              </c:extLst>
              <c:f>'Network Analysis FGF8'!$F$74</c:f>
              <c:numCache>
                <c:formatCode>0.000</c:formatCode>
                <c:ptCount val="1"/>
                <c:pt idx="0">
                  <c:v>41.663913043478267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8-4D27-BF77-827FAFC0A1E2}"/>
            </c:ext>
          </c:extLst>
        </c:ser>
        <c:ser>
          <c:idx val="1"/>
          <c:order val="1"/>
          <c:tx>
            <c:strRef>
              <c:f>'Network Analysis FGF8'!$C$75:$D$75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'Network Analysis FGF8'!$F$81</c:f>
                <c:numCache>
                  <c:formatCode>General</c:formatCode>
                  <c:ptCount val="1"/>
                  <c:pt idx="0">
                    <c:v>1.9278277539166393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'Network Analysis FGF8'!$E$81:$M$81</c15:sqref>
                    </c15:fullRef>
                  </c:ext>
                </c:extLst>
                <c:f>'Network Analysis FGF8'!$F$81</c:f>
                <c:numCache>
                  <c:formatCode>General</c:formatCode>
                  <c:ptCount val="1"/>
                  <c:pt idx="0">
                    <c:v>1.9278277539166393</c:v>
                  </c:pt>
                </c:numCache>
              </c:numRef>
            </c:minus>
            <c:spPr>
              <a:ln w="25400" cap="sq">
                <a:solidFill>
                  <a:schemeClr val="tx1"/>
                </a:solidFill>
                <a:miter lim="800000"/>
              </a:ln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'Network Analysis FGF8'!$E$73:$M$73</c15:sqref>
                  </c15:fullRef>
                </c:ext>
              </c:extLst>
              <c:f>'Network Analysis FGF8'!$F$73</c:f>
              <c:strCache>
                <c:ptCount val="1"/>
                <c:pt idx="0">
                  <c:v>Spikes within Bursts 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'Network Analysis FGF8'!$E$75:$M$75</c15:sqref>
                  </c15:fullRef>
                </c:ext>
              </c:extLst>
              <c:f>'Network Analysis FGF8'!$F$75</c:f>
              <c:numCache>
                <c:formatCode>0.000</c:formatCode>
                <c:ptCount val="1"/>
                <c:pt idx="0">
                  <c:v>35.172608695652173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8-4D27-BF77-827FAFC0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FGF8'!$C$61:$D$61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FGF8'!$E$67:$L$67</c:f>
                <c:numCache>
                  <c:formatCode>General</c:formatCode>
                  <c:ptCount val="8"/>
                  <c:pt idx="0">
                    <c:v>2.0953818267800264</c:v>
                  </c:pt>
                  <c:pt idx="1">
                    <c:v>1.6980380835933373</c:v>
                  </c:pt>
                  <c:pt idx="2">
                    <c:v>1.6826558558322886E-2</c:v>
                  </c:pt>
                  <c:pt idx="3">
                    <c:v>92.891027467694101</c:v>
                  </c:pt>
                  <c:pt idx="4">
                    <c:v>30.674149629597789</c:v>
                  </c:pt>
                  <c:pt idx="5">
                    <c:v>35.629505028658983</c:v>
                  </c:pt>
                  <c:pt idx="6">
                    <c:v>0.14149395967672976</c:v>
                  </c:pt>
                  <c:pt idx="7">
                    <c:v>11.036125382456094</c:v>
                  </c:pt>
                </c:numCache>
              </c:numRef>
            </c:plus>
            <c:minus>
              <c:numRef>
                <c:f>'Axon Tracking FGF8'!$E$67:$L$67</c:f>
                <c:numCache>
                  <c:formatCode>General</c:formatCode>
                  <c:ptCount val="8"/>
                  <c:pt idx="0">
                    <c:v>2.0953818267800264</c:v>
                  </c:pt>
                  <c:pt idx="1">
                    <c:v>1.6980380835933373</c:v>
                  </c:pt>
                  <c:pt idx="2">
                    <c:v>1.6826558558322886E-2</c:v>
                  </c:pt>
                  <c:pt idx="3">
                    <c:v>92.891027467694101</c:v>
                  </c:pt>
                  <c:pt idx="4">
                    <c:v>30.674149629597789</c:v>
                  </c:pt>
                  <c:pt idx="5">
                    <c:v>35.629505028658983</c:v>
                  </c:pt>
                  <c:pt idx="6">
                    <c:v>0.14149395967672976</c:v>
                  </c:pt>
                  <c:pt idx="7">
                    <c:v>11.036125382456094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FGF8'!$E$60:$L$60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FGF8'!$E$61:$L$61</c:f>
              <c:numCache>
                <c:formatCode>0.0</c:formatCode>
                <c:ptCount val="8"/>
                <c:pt idx="0">
                  <c:v>10.625</c:v>
                </c:pt>
                <c:pt idx="1">
                  <c:v>7.5</c:v>
                </c:pt>
                <c:pt idx="2" formatCode="0.00">
                  <c:v>0.46856249999999999</c:v>
                </c:pt>
                <c:pt idx="3">
                  <c:v>955.32293750000008</c:v>
                </c:pt>
                <c:pt idx="4">
                  <c:v>432.13037500000007</c:v>
                </c:pt>
                <c:pt idx="5">
                  <c:v>463.84093750000005</c:v>
                </c:pt>
                <c:pt idx="6">
                  <c:v>1.5523749999999998</c:v>
                </c:pt>
                <c:pt idx="7">
                  <c:v>119.24312500000001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E-4F77-B1EC-196AB6459290}"/>
            </c:ext>
          </c:extLst>
        </c:ser>
        <c:ser>
          <c:idx val="1"/>
          <c:order val="1"/>
          <c:tx>
            <c:strRef>
              <c:f>'Axon Tracking FGF8'!$C$62:$D$62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FGF8'!$E$68:$L$68</c:f>
                <c:numCache>
                  <c:formatCode>General</c:formatCode>
                  <c:ptCount val="8"/>
                  <c:pt idx="0">
                    <c:v>1.667618775665584</c:v>
                  </c:pt>
                  <c:pt idx="1">
                    <c:v>1.3225756497101968</c:v>
                  </c:pt>
                  <c:pt idx="2">
                    <c:v>8.459126751433942E-3</c:v>
                  </c:pt>
                  <c:pt idx="3">
                    <c:v>66.993321425006883</c:v>
                  </c:pt>
                  <c:pt idx="4">
                    <c:v>28.311565736419816</c:v>
                  </c:pt>
                  <c:pt idx="5">
                    <c:v>39.385495517472187</c:v>
                  </c:pt>
                  <c:pt idx="6">
                    <c:v>0.11797599432975865</c:v>
                  </c:pt>
                  <c:pt idx="7">
                    <c:v>3.5161335283527242</c:v>
                  </c:pt>
                </c:numCache>
              </c:numRef>
            </c:plus>
            <c:minus>
              <c:numRef>
                <c:f>'Axon Tracking FGF8'!$E$68:$L$68</c:f>
                <c:numCache>
                  <c:formatCode>General</c:formatCode>
                  <c:ptCount val="8"/>
                  <c:pt idx="0">
                    <c:v>1.667618775665584</c:v>
                  </c:pt>
                  <c:pt idx="1">
                    <c:v>1.3225756497101968</c:v>
                  </c:pt>
                  <c:pt idx="2">
                    <c:v>8.459126751433942E-3</c:v>
                  </c:pt>
                  <c:pt idx="3">
                    <c:v>66.993321425006883</c:v>
                  </c:pt>
                  <c:pt idx="4">
                    <c:v>28.311565736419816</c:v>
                  </c:pt>
                  <c:pt idx="5">
                    <c:v>39.385495517472187</c:v>
                  </c:pt>
                  <c:pt idx="6">
                    <c:v>0.11797599432975865</c:v>
                  </c:pt>
                  <c:pt idx="7">
                    <c:v>3.5161335283527242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FGF8'!$E$60:$L$60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FGF8'!$E$62:$L$62</c:f>
              <c:numCache>
                <c:formatCode>0.0</c:formatCode>
                <c:ptCount val="8"/>
                <c:pt idx="0">
                  <c:v>11</c:v>
                </c:pt>
                <c:pt idx="1">
                  <c:v>7.333333333333333</c:v>
                </c:pt>
                <c:pt idx="2" formatCode="0.00">
                  <c:v>0.45873333333333333</c:v>
                </c:pt>
                <c:pt idx="3">
                  <c:v>569.79019999999991</c:v>
                </c:pt>
                <c:pt idx="4">
                  <c:v>339.67499999999995</c:v>
                </c:pt>
                <c:pt idx="5">
                  <c:v>386.79573333333337</c:v>
                </c:pt>
                <c:pt idx="6">
                  <c:v>1.1868000000000001</c:v>
                </c:pt>
                <c:pt idx="7">
                  <c:v>82.663466666666679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E-4F77-B1EC-196AB6459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FGF8'!$C$61:$D$61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'Axon Tracking FGF8'!$H$67:$J$67</c:f>
                <c:numCache>
                  <c:formatCode>General</c:formatCode>
                  <c:ptCount val="3"/>
                  <c:pt idx="0">
                    <c:v>92.891027467694101</c:v>
                  </c:pt>
                  <c:pt idx="1">
                    <c:v>30.674149629597789</c:v>
                  </c:pt>
                  <c:pt idx="2">
                    <c:v>35.629505028658983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'Axon Tracking FGF8'!$H$67:$J$67</c:f>
                <c:numCache>
                  <c:formatCode>General</c:formatCode>
                  <c:ptCount val="3"/>
                  <c:pt idx="0">
                    <c:v>92.891027467694101</c:v>
                  </c:pt>
                  <c:pt idx="1">
                    <c:v>30.674149629597789</c:v>
                  </c:pt>
                  <c:pt idx="2">
                    <c:v>35.629505028658983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'Axon Tracking FGF8'!$H$60:$J$60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FGF8'!$E$61:$L$61</c15:sqref>
                  </c15:fullRef>
                </c:ext>
              </c:extLst>
              <c:f>'Axon Tracking FGF8'!$H$61:$J$61</c:f>
              <c:numCache>
                <c:formatCode>0.0</c:formatCode>
                <c:ptCount val="3"/>
                <c:pt idx="0">
                  <c:v>955.32293750000008</c:v>
                </c:pt>
                <c:pt idx="1">
                  <c:v>432.13037500000007</c:v>
                </c:pt>
                <c:pt idx="2">
                  <c:v>463.84093750000005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B-444D-B73B-CA0DEA032F45}"/>
            </c:ext>
          </c:extLst>
        </c:ser>
        <c:ser>
          <c:idx val="1"/>
          <c:order val="1"/>
          <c:tx>
            <c:strRef>
              <c:f>'Axon Tracking FGF8'!$C$62:$D$62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'Axon Tracking FGF8'!$H$68:$J$68</c:f>
                <c:numCache>
                  <c:formatCode>General</c:formatCode>
                  <c:ptCount val="3"/>
                  <c:pt idx="0">
                    <c:v>66.993321425006883</c:v>
                  </c:pt>
                  <c:pt idx="1">
                    <c:v>28.311565736419816</c:v>
                  </c:pt>
                  <c:pt idx="2">
                    <c:v>39.385495517472187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'Axon Tracking FGF8'!$H$68:$J$68</c:f>
                <c:numCache>
                  <c:formatCode>General</c:formatCode>
                  <c:ptCount val="3"/>
                  <c:pt idx="0">
                    <c:v>66.993321425006883</c:v>
                  </c:pt>
                  <c:pt idx="1">
                    <c:v>28.311565736419816</c:v>
                  </c:pt>
                  <c:pt idx="2">
                    <c:v>39.385495517472187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'Axon Tracking FGF8'!$H$60:$J$60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FGF8'!$E$62:$L$62</c15:sqref>
                  </c15:fullRef>
                </c:ext>
              </c:extLst>
              <c:f>'Axon Tracking FGF8'!$H$62:$J$62</c:f>
              <c:numCache>
                <c:formatCode>0.0</c:formatCode>
                <c:ptCount val="3"/>
                <c:pt idx="0">
                  <c:v>569.79019999999991</c:v>
                </c:pt>
                <c:pt idx="1">
                  <c:v>339.67499999999995</c:v>
                </c:pt>
                <c:pt idx="2">
                  <c:v>386.79573333333337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B-444D-B73B-CA0DEA03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FGF8'!$C$61:$D$61</c:f>
              <c:strCache>
                <c:ptCount val="2"/>
                <c:pt idx="0">
                  <c:v>WNTi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('Axon Tracking FGF8'!$G$67,'Axon Tracking FGF8'!$K$67)</c:f>
                <c:numCache>
                  <c:formatCode>General</c:formatCode>
                  <c:ptCount val="2"/>
                  <c:pt idx="0">
                    <c:v>1.6826558558322886E-2</c:v>
                  </c:pt>
                  <c:pt idx="1">
                    <c:v>0.14149395967672976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FGF8'!$E$67:$L$67</c15:sqref>
                    </c15:fullRef>
                  </c:ext>
                </c:extLst>
                <c:f>('Axon Tracking FGF8'!$G$67,'Axon Tracking FGF8'!$K$67)</c:f>
                <c:numCache>
                  <c:formatCode>General</c:formatCode>
                  <c:ptCount val="2"/>
                  <c:pt idx="0">
                    <c:v>1.6826558558322886E-2</c:v>
                  </c:pt>
                  <c:pt idx="1">
                    <c:v>0.14149395967672976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('Axon Tracking FGF8'!$G$60,'Axon Tracking FGF8'!$K$60)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FGF8'!$E$61:$L$61</c15:sqref>
                  </c15:fullRef>
                </c:ext>
              </c:extLst>
              <c:f>('Axon Tracking FGF8'!$G$61,'Axon Tracking FGF8'!$K$61)</c:f>
              <c:numCache>
                <c:formatCode>0.0</c:formatCode>
                <c:ptCount val="2"/>
                <c:pt idx="0" formatCode="0.00">
                  <c:v>0.46856249999999999</c:v>
                </c:pt>
                <c:pt idx="1">
                  <c:v>1.5523749999999998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3-4CFD-B03B-40721C0A877C}"/>
            </c:ext>
          </c:extLst>
        </c:ser>
        <c:ser>
          <c:idx val="1"/>
          <c:order val="1"/>
          <c:tx>
            <c:strRef>
              <c:f>'Axon Tracking FGF8'!$C$62:$D$62</c:f>
              <c:strCache>
                <c:ptCount val="2"/>
                <c:pt idx="0">
                  <c:v>WNTi+FGF8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('Axon Tracking FGF8'!$G$68,'Axon Tracking FGF8'!$K$68)</c:f>
                <c:numCache>
                  <c:formatCode>General</c:formatCode>
                  <c:ptCount val="2"/>
                  <c:pt idx="0">
                    <c:v>8.459126751433942E-3</c:v>
                  </c:pt>
                  <c:pt idx="1">
                    <c:v>0.11797599432975865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FGF8'!$E$68:$L$68</c15:sqref>
                    </c15:fullRef>
                  </c:ext>
                </c:extLst>
                <c:f>('Axon Tracking FGF8'!$G$68,'Axon Tracking FGF8'!$K$68)</c:f>
                <c:numCache>
                  <c:formatCode>General</c:formatCode>
                  <c:ptCount val="2"/>
                  <c:pt idx="0">
                    <c:v>8.459126751433942E-3</c:v>
                  </c:pt>
                  <c:pt idx="1">
                    <c:v>0.11797599432975865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FGF8'!$E$60:$L$60</c15:sqref>
                  </c15:fullRef>
                </c:ext>
              </c:extLst>
              <c:f>('Axon Tracking FGF8'!$G$60,'Axon Tracking FGF8'!$K$60)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FGF8'!$E$62:$L$62</c15:sqref>
                  </c15:fullRef>
                </c:ext>
              </c:extLst>
              <c:f>('Axon Tracking FGF8'!$G$62,'Axon Tracking FGF8'!$K$62)</c:f>
              <c:numCache>
                <c:formatCode>0.0</c:formatCode>
                <c:ptCount val="2"/>
                <c:pt idx="0" formatCode="0.00">
                  <c:v>0.45873333333333333</c:v>
                </c:pt>
                <c:pt idx="1">
                  <c:v>1.1868000000000001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3-4CFD-B03B-40721C0A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53</xdr:row>
      <xdr:rowOff>176893</xdr:rowOff>
    </xdr:from>
    <xdr:to>
      <xdr:col>16</xdr:col>
      <xdr:colOff>381000</xdr:colOff>
      <xdr:row>74</xdr:row>
      <xdr:rowOff>123265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29FCA9B-5F6A-8847-96F3-01A52C48A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537882</xdr:colOff>
      <xdr:row>53</xdr:row>
      <xdr:rowOff>136071</xdr:rowOff>
    </xdr:from>
    <xdr:to>
      <xdr:col>23</xdr:col>
      <xdr:colOff>67236</xdr:colOff>
      <xdr:row>74</xdr:row>
      <xdr:rowOff>110541</xdr:rowOff>
    </xdr:to>
    <xdr:graphicFrame macro="">
      <xdr:nvGraphicFramePr>
        <xdr:cNvPr id="39" name="Grafico 38">
          <a:extLst>
            <a:ext uri="{FF2B5EF4-FFF2-40B4-BE49-F238E27FC236}">
              <a16:creationId xmlns:a16="http://schemas.microsoft.com/office/drawing/2014/main" id="{F8C2F788-87FC-43E6-8C81-3B5F89F46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1625551</xdr:colOff>
      <xdr:row>82</xdr:row>
      <xdr:rowOff>25633</xdr:rowOff>
    </xdr:from>
    <xdr:to>
      <xdr:col>7</xdr:col>
      <xdr:colOff>1759324</xdr:colOff>
      <xdr:row>113</xdr:row>
      <xdr:rowOff>123265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4C254051-800D-C6C5-8CAC-D4540B211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82</xdr:row>
      <xdr:rowOff>0</xdr:rowOff>
    </xdr:from>
    <xdr:to>
      <xdr:col>13</xdr:col>
      <xdr:colOff>1714500</xdr:colOff>
      <xdr:row>113</xdr:row>
      <xdr:rowOff>97632</xdr:rowOff>
    </xdr:to>
    <xdr:graphicFrame macro="">
      <xdr:nvGraphicFramePr>
        <xdr:cNvPr id="41" name="Grafico 40">
          <a:extLst>
            <a:ext uri="{FF2B5EF4-FFF2-40B4-BE49-F238E27FC236}">
              <a16:creationId xmlns:a16="http://schemas.microsoft.com/office/drawing/2014/main" id="{62046288-6186-4F8D-B2B5-1D570DC9B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</xdr:colOff>
      <xdr:row>82</xdr:row>
      <xdr:rowOff>0</xdr:rowOff>
    </xdr:from>
    <xdr:to>
      <xdr:col>23</xdr:col>
      <xdr:colOff>190500</xdr:colOff>
      <xdr:row>113</xdr:row>
      <xdr:rowOff>97632</xdr:rowOff>
    </xdr:to>
    <xdr:graphicFrame macro="">
      <xdr:nvGraphicFramePr>
        <xdr:cNvPr id="42" name="Grafico 41">
          <a:extLst>
            <a:ext uri="{FF2B5EF4-FFF2-40B4-BE49-F238E27FC236}">
              <a16:creationId xmlns:a16="http://schemas.microsoft.com/office/drawing/2014/main" id="{5F1D7331-E3D8-4F1C-8401-96C5AEF56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598715</xdr:colOff>
      <xdr:row>82</xdr:row>
      <xdr:rowOff>27214</xdr:rowOff>
    </xdr:from>
    <xdr:to>
      <xdr:col>27</xdr:col>
      <xdr:colOff>571500</xdr:colOff>
      <xdr:row>110</xdr:row>
      <xdr:rowOff>54429</xdr:rowOff>
    </xdr:to>
    <xdr:graphicFrame macro="">
      <xdr:nvGraphicFramePr>
        <xdr:cNvPr id="43" name="Grafico 42">
          <a:extLst>
            <a:ext uri="{FF2B5EF4-FFF2-40B4-BE49-F238E27FC236}">
              <a16:creationId xmlns:a16="http://schemas.microsoft.com/office/drawing/2014/main" id="{72EC6760-A34A-4D32-BA46-9736B98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70</xdr:row>
      <xdr:rowOff>57148</xdr:rowOff>
    </xdr:from>
    <xdr:to>
      <xdr:col>7</xdr:col>
      <xdr:colOff>606138</xdr:colOff>
      <xdr:row>97</xdr:row>
      <xdr:rowOff>34635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9EA0E1C-EB64-3536-C9A7-BBC2A1D3A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100</xdr:row>
      <xdr:rowOff>0</xdr:rowOff>
    </xdr:from>
    <xdr:to>
      <xdr:col>4</xdr:col>
      <xdr:colOff>1102178</xdr:colOff>
      <xdr:row>126</xdr:row>
      <xdr:rowOff>167987</xdr:rowOff>
    </xdr:to>
    <xdr:graphicFrame macro="">
      <xdr:nvGraphicFramePr>
        <xdr:cNvPr id="33" name="Grafico 32">
          <a:extLst>
            <a:ext uri="{FF2B5EF4-FFF2-40B4-BE49-F238E27FC236}">
              <a16:creationId xmlns:a16="http://schemas.microsoft.com/office/drawing/2014/main" id="{CED839FC-9B8F-496E-AB90-76E7FB88B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</xdr:colOff>
      <xdr:row>100</xdr:row>
      <xdr:rowOff>0</xdr:rowOff>
    </xdr:from>
    <xdr:to>
      <xdr:col>6</xdr:col>
      <xdr:colOff>1782536</xdr:colOff>
      <xdr:row>126</xdr:row>
      <xdr:rowOff>167987</xdr:rowOff>
    </xdr:to>
    <xdr:graphicFrame macro="">
      <xdr:nvGraphicFramePr>
        <xdr:cNvPr id="34" name="Grafico 33">
          <a:extLst>
            <a:ext uri="{FF2B5EF4-FFF2-40B4-BE49-F238E27FC236}">
              <a16:creationId xmlns:a16="http://schemas.microsoft.com/office/drawing/2014/main" id="{5A4EF2B6-20DA-456D-8870-1E8F40360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99</xdr:row>
      <xdr:rowOff>190499</xdr:rowOff>
    </xdr:from>
    <xdr:to>
      <xdr:col>8</xdr:col>
      <xdr:colOff>1088570</xdr:colOff>
      <xdr:row>125</xdr:row>
      <xdr:rowOff>54428</xdr:rowOff>
    </xdr:to>
    <xdr:graphicFrame macro="">
      <xdr:nvGraphicFramePr>
        <xdr:cNvPr id="35" name="Grafico 34">
          <a:extLst>
            <a:ext uri="{FF2B5EF4-FFF2-40B4-BE49-F238E27FC236}">
              <a16:creationId xmlns:a16="http://schemas.microsoft.com/office/drawing/2014/main" id="{BFA9037D-F471-4950-90C3-79C6AA566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64"/>
  <sheetViews>
    <sheetView tabSelected="1" topLeftCell="A34" zoomScale="70" zoomScaleNormal="70" workbookViewId="0">
      <selection activeCell="K24" sqref="K24"/>
    </sheetView>
  </sheetViews>
  <sheetFormatPr defaultRowHeight="15" x14ac:dyDescent="0.25"/>
  <cols>
    <col min="2" max="2" width="11.140625" bestFit="1" customWidth="1"/>
    <col min="3" max="3" width="56.28515625" bestFit="1" customWidth="1"/>
    <col min="4" max="4" width="8.85546875" bestFit="1" customWidth="1"/>
    <col min="5" max="5" width="19.140625" bestFit="1" customWidth="1"/>
    <col min="6" max="6" width="15.28515625" bestFit="1" customWidth="1"/>
    <col min="7" max="7" width="20.7109375" bestFit="1" customWidth="1"/>
    <col min="8" max="8" width="23.140625" bestFit="1" customWidth="1"/>
    <col min="9" max="9" width="4.7109375" customWidth="1"/>
    <col min="10" max="10" width="20.140625" bestFit="1" customWidth="1"/>
  </cols>
  <sheetData>
    <row r="2" spans="2:50" x14ac:dyDescent="0.25">
      <c r="AX2" t="s">
        <v>62</v>
      </c>
    </row>
    <row r="3" spans="2:50" x14ac:dyDescent="0.25">
      <c r="B3" s="1" t="s">
        <v>1</v>
      </c>
      <c r="C3" s="1" t="s">
        <v>2</v>
      </c>
      <c r="D3" s="1"/>
      <c r="E3" s="1" t="s">
        <v>4</v>
      </c>
      <c r="F3" s="1" t="s">
        <v>6</v>
      </c>
      <c r="G3" s="1" t="s">
        <v>5</v>
      </c>
      <c r="H3" s="1" t="s">
        <v>7</v>
      </c>
    </row>
    <row r="5" spans="2:50" x14ac:dyDescent="0.25">
      <c r="B5" s="16" t="s">
        <v>0</v>
      </c>
      <c r="C5" s="16" t="s">
        <v>3</v>
      </c>
      <c r="D5" s="16" t="s">
        <v>8</v>
      </c>
      <c r="E5" s="16">
        <v>2.33</v>
      </c>
      <c r="F5" s="16">
        <v>0.46</v>
      </c>
      <c r="G5" s="16">
        <v>41.78</v>
      </c>
      <c r="H5" s="16">
        <v>80.36</v>
      </c>
    </row>
    <row r="6" spans="2:50" x14ac:dyDescent="0.25">
      <c r="B6" s="16"/>
      <c r="C6" s="16" t="s">
        <v>3</v>
      </c>
      <c r="D6" s="16" t="s">
        <v>9</v>
      </c>
      <c r="E6" s="16">
        <v>2.27</v>
      </c>
      <c r="F6" s="16">
        <v>0.45</v>
      </c>
      <c r="G6" s="16">
        <v>39.58</v>
      </c>
      <c r="H6" s="16">
        <v>66.489999999999995</v>
      </c>
    </row>
    <row r="7" spans="2:50" x14ac:dyDescent="0.25">
      <c r="B7" s="16"/>
      <c r="C7" s="16" t="s">
        <v>22</v>
      </c>
      <c r="D7" s="16" t="s">
        <v>8</v>
      </c>
      <c r="E7" s="16">
        <v>2.94</v>
      </c>
      <c r="F7" s="16">
        <v>0.57999999999999996</v>
      </c>
      <c r="G7" s="16">
        <v>42.41</v>
      </c>
      <c r="H7" s="16">
        <v>52.33</v>
      </c>
    </row>
    <row r="8" spans="2:50" x14ac:dyDescent="0.25">
      <c r="B8" s="16"/>
      <c r="C8" s="16" t="s">
        <v>35</v>
      </c>
      <c r="D8" s="16" t="s">
        <v>8</v>
      </c>
      <c r="E8" s="16">
        <v>4.33</v>
      </c>
      <c r="F8" s="16">
        <v>0.64</v>
      </c>
      <c r="G8" s="16">
        <v>43.35</v>
      </c>
      <c r="H8" s="16">
        <v>59.36</v>
      </c>
    </row>
    <row r="9" spans="2:50" x14ac:dyDescent="0.25">
      <c r="B9" s="16"/>
      <c r="C9" s="16" t="s">
        <v>37</v>
      </c>
      <c r="D9" s="16" t="s">
        <v>8</v>
      </c>
      <c r="E9" s="16">
        <v>0.72</v>
      </c>
      <c r="F9" s="16">
        <v>0.4</v>
      </c>
      <c r="G9" s="16">
        <v>38.229999999999997</v>
      </c>
      <c r="H9" s="16">
        <v>59.12</v>
      </c>
    </row>
    <row r="10" spans="2:50" x14ac:dyDescent="0.25">
      <c r="B10" s="16"/>
      <c r="C10" s="16" t="s">
        <v>45</v>
      </c>
      <c r="D10" s="16" t="s">
        <v>8</v>
      </c>
      <c r="E10" s="16">
        <v>0.9</v>
      </c>
      <c r="F10" s="16">
        <v>1.24</v>
      </c>
      <c r="G10" s="16">
        <v>43.72</v>
      </c>
      <c r="H10" s="16">
        <v>87.21</v>
      </c>
    </row>
    <row r="11" spans="2:50" x14ac:dyDescent="0.25">
      <c r="B11" s="16"/>
      <c r="C11" s="16" t="s">
        <v>50</v>
      </c>
      <c r="D11" s="16" t="s">
        <v>8</v>
      </c>
      <c r="E11" s="16">
        <v>1.41</v>
      </c>
      <c r="F11" s="16">
        <v>0.94</v>
      </c>
      <c r="G11" s="16">
        <v>38.049999999999997</v>
      </c>
      <c r="H11" s="16">
        <v>62.26</v>
      </c>
    </row>
    <row r="12" spans="2:50" x14ac:dyDescent="0.25">
      <c r="B12" s="16"/>
      <c r="C12" s="16" t="s">
        <v>54</v>
      </c>
      <c r="D12" s="16" t="s">
        <v>8</v>
      </c>
      <c r="E12" s="16">
        <v>2.36</v>
      </c>
      <c r="F12" s="16">
        <v>0.81</v>
      </c>
      <c r="G12" s="16">
        <v>40.98</v>
      </c>
      <c r="H12" s="16">
        <v>57.97</v>
      </c>
    </row>
    <row r="13" spans="2:50" x14ac:dyDescent="0.25">
      <c r="B13" s="16"/>
      <c r="C13" s="16" t="s">
        <v>56</v>
      </c>
      <c r="D13" s="16" t="s">
        <v>8</v>
      </c>
      <c r="E13" s="16">
        <v>4.01</v>
      </c>
      <c r="F13" s="16">
        <v>0.97</v>
      </c>
      <c r="G13" s="16">
        <v>42.05</v>
      </c>
      <c r="H13" s="16">
        <v>55.62</v>
      </c>
    </row>
    <row r="14" spans="2:50" x14ac:dyDescent="0.25">
      <c r="B14" s="16"/>
      <c r="C14" s="16" t="s">
        <v>61</v>
      </c>
      <c r="D14" s="16" t="s">
        <v>8</v>
      </c>
      <c r="E14" s="16">
        <v>2.66</v>
      </c>
      <c r="F14" s="16">
        <v>0.92</v>
      </c>
      <c r="G14" s="16">
        <v>41.59</v>
      </c>
      <c r="H14" s="16">
        <v>68.72</v>
      </c>
    </row>
    <row r="15" spans="2:50" x14ac:dyDescent="0.25">
      <c r="B15" s="16"/>
      <c r="C15" s="16" t="s">
        <v>66</v>
      </c>
      <c r="D15" s="16" t="s">
        <v>8</v>
      </c>
      <c r="E15" s="16">
        <v>4.55</v>
      </c>
      <c r="F15" s="16">
        <v>0.94</v>
      </c>
      <c r="G15" s="16">
        <v>43.66</v>
      </c>
      <c r="H15" s="16">
        <v>60.09</v>
      </c>
    </row>
    <row r="16" spans="2:50" x14ac:dyDescent="0.25">
      <c r="B16" s="16"/>
      <c r="C16" s="16" t="s">
        <v>70</v>
      </c>
      <c r="D16" s="16" t="s">
        <v>8</v>
      </c>
      <c r="E16" s="16">
        <v>0.73</v>
      </c>
      <c r="F16" s="16">
        <v>0.42</v>
      </c>
      <c r="G16" s="16">
        <v>34.869999999999997</v>
      </c>
      <c r="H16" s="16">
        <v>83.07</v>
      </c>
    </row>
    <row r="17" spans="2:44" x14ac:dyDescent="0.25">
      <c r="B17" s="16"/>
      <c r="C17" s="16" t="s">
        <v>72</v>
      </c>
      <c r="D17" s="16" t="s">
        <v>8</v>
      </c>
      <c r="E17" s="16">
        <v>6.08</v>
      </c>
      <c r="F17" s="16">
        <v>0.89</v>
      </c>
      <c r="G17" s="16">
        <v>46.64</v>
      </c>
      <c r="H17" s="16">
        <v>58.15</v>
      </c>
    </row>
    <row r="18" spans="2:44" x14ac:dyDescent="0.25">
      <c r="B18" s="16"/>
      <c r="C18" s="16" t="s">
        <v>47</v>
      </c>
      <c r="D18" s="16" t="s">
        <v>8</v>
      </c>
      <c r="E18" s="16">
        <v>0.67</v>
      </c>
      <c r="F18" s="16">
        <v>2.4900000000000002</v>
      </c>
      <c r="G18" s="16">
        <v>55.5</v>
      </c>
      <c r="H18" s="16">
        <v>102.51</v>
      </c>
    </row>
    <row r="19" spans="2:44" x14ac:dyDescent="0.25">
      <c r="B19" s="16"/>
      <c r="C19" s="16" t="s">
        <v>52</v>
      </c>
      <c r="D19" s="16" t="s">
        <v>8</v>
      </c>
      <c r="E19" s="16">
        <v>1.52</v>
      </c>
      <c r="F19" s="16">
        <v>1.27</v>
      </c>
      <c r="G19" s="16">
        <v>49.5</v>
      </c>
      <c r="H19" s="16">
        <v>73.86</v>
      </c>
    </row>
    <row r="20" spans="2:44" x14ac:dyDescent="0.25">
      <c r="B20" s="16"/>
      <c r="C20" s="16" t="s">
        <v>59</v>
      </c>
      <c r="D20" s="16" t="s">
        <v>8</v>
      </c>
      <c r="E20" s="16">
        <v>1.72</v>
      </c>
      <c r="F20" s="16">
        <v>1.29</v>
      </c>
      <c r="G20" s="16">
        <v>45.15</v>
      </c>
      <c r="H20" s="16">
        <v>70.069999999999993</v>
      </c>
    </row>
    <row r="21" spans="2:44" x14ac:dyDescent="0.25">
      <c r="B21" s="16"/>
      <c r="C21" s="16" t="s">
        <v>64</v>
      </c>
      <c r="D21" s="16" t="s">
        <v>8</v>
      </c>
      <c r="E21" s="16">
        <v>1.8</v>
      </c>
      <c r="F21" s="16">
        <v>1.34</v>
      </c>
      <c r="G21" s="16">
        <v>48.38</v>
      </c>
      <c r="H21" s="16">
        <v>74.36</v>
      </c>
    </row>
    <row r="22" spans="2:44" x14ac:dyDescent="0.25">
      <c r="B22" s="16"/>
      <c r="C22" s="16" t="s">
        <v>68</v>
      </c>
      <c r="D22" s="16" t="s">
        <v>8</v>
      </c>
      <c r="E22" s="16">
        <v>3.8</v>
      </c>
      <c r="F22" s="16">
        <v>0.96</v>
      </c>
      <c r="G22" s="16">
        <v>46.85</v>
      </c>
      <c r="H22" s="16">
        <v>72.510000000000005</v>
      </c>
    </row>
    <row r="23" spans="2:44" x14ac:dyDescent="0.25">
      <c r="B23" s="16"/>
      <c r="C23" s="16" t="s">
        <v>74</v>
      </c>
      <c r="D23" s="16" t="s">
        <v>8</v>
      </c>
      <c r="E23" s="16">
        <v>4.32</v>
      </c>
      <c r="F23" s="16">
        <v>0.79</v>
      </c>
      <c r="G23" s="16">
        <v>46.95</v>
      </c>
      <c r="H23" s="16">
        <v>65.06</v>
      </c>
    </row>
    <row r="24" spans="2:44" x14ac:dyDescent="0.25">
      <c r="B24" s="16"/>
      <c r="C24" s="16"/>
      <c r="D24" s="16"/>
      <c r="E24" s="16"/>
      <c r="F24" s="16"/>
      <c r="G24" s="16"/>
      <c r="H24" s="16"/>
    </row>
    <row r="25" spans="2:44" x14ac:dyDescent="0.25">
      <c r="B25" s="16"/>
      <c r="C25" s="16"/>
      <c r="D25" s="16"/>
      <c r="E25" s="16"/>
      <c r="F25" s="16"/>
      <c r="G25" s="16"/>
      <c r="H25" s="16"/>
    </row>
    <row r="26" spans="2:44" x14ac:dyDescent="0.25">
      <c r="B26" s="16"/>
      <c r="C26" s="16"/>
      <c r="D26" s="16"/>
      <c r="E26" s="16"/>
      <c r="F26" s="16"/>
      <c r="G26" s="16"/>
      <c r="H26" s="16"/>
    </row>
    <row r="27" spans="2:44" x14ac:dyDescent="0.25">
      <c r="B27" s="20" t="s">
        <v>1</v>
      </c>
      <c r="C27" s="20" t="s">
        <v>2</v>
      </c>
      <c r="D27" s="20"/>
      <c r="E27" s="20" t="s">
        <v>4</v>
      </c>
      <c r="F27" s="20" t="s">
        <v>6</v>
      </c>
      <c r="G27" s="20" t="s">
        <v>78</v>
      </c>
      <c r="H27" s="20" t="s">
        <v>7</v>
      </c>
    </row>
    <row r="28" spans="2:44" x14ac:dyDescent="0.25">
      <c r="B28" s="16"/>
      <c r="C28" s="16"/>
      <c r="D28" s="16"/>
      <c r="E28" s="16"/>
      <c r="F28" s="16"/>
      <c r="G28" s="16"/>
      <c r="H28" s="16"/>
    </row>
    <row r="29" spans="2:44" x14ac:dyDescent="0.25">
      <c r="B29" s="16" t="s">
        <v>21</v>
      </c>
      <c r="C29" s="16" t="s">
        <v>20</v>
      </c>
      <c r="D29" s="16" t="s">
        <v>8</v>
      </c>
      <c r="E29" s="16">
        <v>1.17</v>
      </c>
      <c r="F29" s="16">
        <v>0.53</v>
      </c>
      <c r="G29" s="16">
        <v>38.54</v>
      </c>
      <c r="H29" s="16">
        <v>74.510000000000005</v>
      </c>
    </row>
    <row r="30" spans="2:44" x14ac:dyDescent="0.25">
      <c r="B30" s="16"/>
      <c r="C30" s="16" t="s">
        <v>20</v>
      </c>
      <c r="D30" s="16" t="s">
        <v>9</v>
      </c>
      <c r="E30" s="16">
        <v>0.92</v>
      </c>
      <c r="F30" s="16">
        <v>0.48</v>
      </c>
      <c r="G30" s="16">
        <v>39</v>
      </c>
      <c r="H30" s="16">
        <v>79.319999999999993</v>
      </c>
    </row>
    <row r="31" spans="2:44" x14ac:dyDescent="0.25">
      <c r="B31" s="16"/>
      <c r="C31" s="16" t="s">
        <v>34</v>
      </c>
      <c r="D31" s="16" t="s">
        <v>8</v>
      </c>
      <c r="E31" s="16">
        <v>1.05</v>
      </c>
      <c r="F31" s="16">
        <v>0.46</v>
      </c>
      <c r="G31" s="16">
        <v>38.799999999999997</v>
      </c>
      <c r="H31" s="16">
        <v>65.150000000000006</v>
      </c>
      <c r="AR31">
        <f ca="1">R21+AR31</f>
        <v>0</v>
      </c>
    </row>
    <row r="32" spans="2:44" x14ac:dyDescent="0.25">
      <c r="B32" s="16"/>
      <c r="C32" s="16" t="s">
        <v>36</v>
      </c>
      <c r="D32" s="16" t="s">
        <v>8</v>
      </c>
      <c r="E32" s="16">
        <v>1.29</v>
      </c>
      <c r="F32" s="16">
        <v>0.52</v>
      </c>
      <c r="G32" s="16">
        <v>41.21</v>
      </c>
      <c r="H32" s="16">
        <v>65.17</v>
      </c>
    </row>
    <row r="33" spans="2:8" x14ac:dyDescent="0.25">
      <c r="B33" s="16"/>
      <c r="C33" s="16" t="s">
        <v>38</v>
      </c>
      <c r="D33" s="16" t="s">
        <v>8</v>
      </c>
      <c r="E33" s="16">
        <v>0.77</v>
      </c>
      <c r="F33" s="16">
        <v>0.64</v>
      </c>
      <c r="G33" s="16">
        <v>42.55</v>
      </c>
      <c r="H33" s="16">
        <v>69.099999999999994</v>
      </c>
    </row>
    <row r="34" spans="2:8" x14ac:dyDescent="0.25">
      <c r="B34" s="16"/>
      <c r="C34" s="16" t="s">
        <v>46</v>
      </c>
      <c r="D34" s="16" t="s">
        <v>8</v>
      </c>
      <c r="E34" s="16">
        <v>0.32</v>
      </c>
      <c r="F34" s="16">
        <v>0.38</v>
      </c>
      <c r="G34" s="16">
        <v>39.4</v>
      </c>
      <c r="H34" s="16">
        <v>49.99</v>
      </c>
    </row>
    <row r="35" spans="2:8" x14ac:dyDescent="0.25">
      <c r="B35" s="16"/>
      <c r="C35" s="16" t="s">
        <v>51</v>
      </c>
      <c r="D35" s="16" t="s">
        <v>8</v>
      </c>
      <c r="E35" s="16">
        <v>0.63</v>
      </c>
      <c r="F35" s="16">
        <v>0.54</v>
      </c>
      <c r="G35" s="16">
        <v>40.619999999999997</v>
      </c>
      <c r="H35" s="16">
        <v>50.86</v>
      </c>
    </row>
    <row r="36" spans="2:8" x14ac:dyDescent="0.25">
      <c r="B36" s="16"/>
      <c r="C36" s="16" t="s">
        <v>55</v>
      </c>
      <c r="D36" s="16" t="s">
        <v>8</v>
      </c>
      <c r="E36" s="16">
        <v>0.88</v>
      </c>
      <c r="F36" s="16">
        <v>0.57999999999999996</v>
      </c>
      <c r="G36" s="16">
        <v>38.49</v>
      </c>
      <c r="H36" s="16">
        <v>59.65</v>
      </c>
    </row>
    <row r="37" spans="2:8" x14ac:dyDescent="0.25">
      <c r="B37" s="16"/>
      <c r="C37" s="16" t="s">
        <v>58</v>
      </c>
      <c r="D37" s="16" t="s">
        <v>8</v>
      </c>
      <c r="E37" s="16">
        <v>1.93</v>
      </c>
      <c r="F37" s="16">
        <v>0.88</v>
      </c>
      <c r="G37" s="16">
        <v>39.85</v>
      </c>
      <c r="H37" s="16">
        <v>62.71</v>
      </c>
    </row>
    <row r="38" spans="2:8" x14ac:dyDescent="0.25">
      <c r="B38" s="16"/>
      <c r="C38" s="16" t="s">
        <v>63</v>
      </c>
      <c r="D38" s="16" t="s">
        <v>8</v>
      </c>
      <c r="E38" s="16">
        <v>0.41</v>
      </c>
      <c r="F38" s="16">
        <v>0.45</v>
      </c>
      <c r="G38" s="16">
        <v>37.11</v>
      </c>
      <c r="H38" s="16">
        <v>61.91</v>
      </c>
    </row>
    <row r="39" spans="2:8" x14ac:dyDescent="0.25">
      <c r="B39" s="16"/>
      <c r="C39" s="16" t="s">
        <v>67</v>
      </c>
      <c r="D39" s="16" t="s">
        <v>8</v>
      </c>
      <c r="E39" s="16">
        <v>1.78</v>
      </c>
      <c r="F39" s="16">
        <v>0.65</v>
      </c>
      <c r="G39" s="16">
        <v>42</v>
      </c>
      <c r="H39" s="16">
        <v>73.510000000000005</v>
      </c>
    </row>
    <row r="40" spans="2:8" x14ac:dyDescent="0.25">
      <c r="B40" s="16"/>
      <c r="C40" s="16" t="s">
        <v>71</v>
      </c>
      <c r="D40" s="16" t="s">
        <v>8</v>
      </c>
      <c r="E40" s="16">
        <v>7.0000000000000007E-2</v>
      </c>
      <c r="F40" s="16">
        <v>0.5</v>
      </c>
      <c r="G40" s="16">
        <v>35.43</v>
      </c>
      <c r="H40" s="16">
        <v>70.23</v>
      </c>
    </row>
    <row r="41" spans="2:8" x14ac:dyDescent="0.25">
      <c r="B41" s="16"/>
      <c r="C41" s="16" t="s">
        <v>73</v>
      </c>
      <c r="D41" s="16" t="s">
        <v>8</v>
      </c>
      <c r="E41" s="16">
        <v>1.74</v>
      </c>
      <c r="F41" s="16">
        <v>0.69</v>
      </c>
      <c r="G41" s="16">
        <v>39.57</v>
      </c>
      <c r="H41" s="16">
        <v>65.260000000000005</v>
      </c>
    </row>
    <row r="42" spans="2:8" x14ac:dyDescent="0.25">
      <c r="B42" s="16"/>
      <c r="C42" s="16" t="s">
        <v>76</v>
      </c>
      <c r="D42" s="16" t="s">
        <v>8</v>
      </c>
      <c r="E42" s="16">
        <v>2.2999999999999998</v>
      </c>
      <c r="F42" s="16">
        <v>0.66</v>
      </c>
      <c r="G42" s="16">
        <v>45.61</v>
      </c>
      <c r="H42" s="16">
        <v>60.2</v>
      </c>
    </row>
    <row r="43" spans="2:8" x14ac:dyDescent="0.25">
      <c r="B43" s="16"/>
      <c r="C43" s="16" t="s">
        <v>48</v>
      </c>
      <c r="D43" s="16" t="s">
        <v>8</v>
      </c>
      <c r="E43" s="16">
        <v>0.61</v>
      </c>
      <c r="F43" s="16">
        <v>0.49</v>
      </c>
      <c r="G43" s="16">
        <v>41.13</v>
      </c>
      <c r="H43" s="16">
        <v>68.38</v>
      </c>
    </row>
    <row r="44" spans="2:8" x14ac:dyDescent="0.25">
      <c r="B44" s="16"/>
      <c r="C44" s="16" t="s">
        <v>53</v>
      </c>
      <c r="D44" s="16" t="s">
        <v>8</v>
      </c>
      <c r="E44" s="16">
        <v>1.73</v>
      </c>
      <c r="F44" s="16">
        <v>0.65</v>
      </c>
      <c r="G44" s="16">
        <v>42.25</v>
      </c>
      <c r="H44" s="16">
        <v>69.7</v>
      </c>
    </row>
    <row r="45" spans="2:8" x14ac:dyDescent="0.25">
      <c r="B45" s="16"/>
      <c r="C45" s="16" t="s">
        <v>60</v>
      </c>
      <c r="D45" s="16" t="s">
        <v>8</v>
      </c>
      <c r="E45" s="16">
        <v>0.72</v>
      </c>
      <c r="F45" s="16">
        <v>0.6</v>
      </c>
      <c r="G45" s="16">
        <v>42.18</v>
      </c>
      <c r="H45" s="16">
        <v>69.48</v>
      </c>
    </row>
    <row r="46" spans="2:8" x14ac:dyDescent="0.25">
      <c r="B46" s="16"/>
      <c r="C46" s="16" t="s">
        <v>65</v>
      </c>
      <c r="D46" s="16" t="s">
        <v>8</v>
      </c>
      <c r="E46" s="16">
        <v>0.37</v>
      </c>
      <c r="F46" s="16">
        <v>0.54</v>
      </c>
      <c r="G46" s="16">
        <v>45.87</v>
      </c>
      <c r="H46" s="16">
        <v>72.489999999999995</v>
      </c>
    </row>
    <row r="47" spans="2:8" x14ac:dyDescent="0.25">
      <c r="B47" s="16"/>
      <c r="C47" s="16" t="s">
        <v>69</v>
      </c>
      <c r="D47" s="16" t="s">
        <v>8</v>
      </c>
      <c r="E47" s="16">
        <v>1.82</v>
      </c>
      <c r="F47" s="16">
        <v>0.51</v>
      </c>
      <c r="G47" s="16">
        <v>45.2</v>
      </c>
      <c r="H47" s="16">
        <v>70.47</v>
      </c>
    </row>
    <row r="48" spans="2:8" x14ac:dyDescent="0.25">
      <c r="B48" s="16"/>
      <c r="C48" s="16" t="s">
        <v>75</v>
      </c>
      <c r="D48" s="16" t="s">
        <v>8</v>
      </c>
      <c r="E48" s="16">
        <v>1.23</v>
      </c>
      <c r="F48" s="16">
        <v>0.6</v>
      </c>
      <c r="G48" s="16">
        <v>42.06</v>
      </c>
      <c r="H48" s="16">
        <v>62.92</v>
      </c>
    </row>
    <row r="51" spans="3:8" x14ac:dyDescent="0.25">
      <c r="E51" s="1" t="s">
        <v>4</v>
      </c>
      <c r="F51" s="1" t="s">
        <v>6</v>
      </c>
      <c r="G51" s="1" t="s">
        <v>5</v>
      </c>
      <c r="H51" s="1" t="s">
        <v>7</v>
      </c>
    </row>
    <row r="52" spans="3:8" x14ac:dyDescent="0.25">
      <c r="C52" s="5" t="s">
        <v>44</v>
      </c>
      <c r="E52" s="8">
        <f>TTEST(E5:E23,E29:E48,2,2)</f>
        <v>2.9692864475408022E-4</v>
      </c>
      <c r="F52" s="8">
        <f t="shared" ref="F52:H52" si="0">TTEST(F5:F23,F29:F48,2,2)</f>
        <v>1.9234225639076243E-3</v>
      </c>
      <c r="G52" s="8">
        <f>TTEST(G5:G17,G29:G48,2,2)</f>
        <v>0.65681152952652477</v>
      </c>
      <c r="H52" s="8">
        <f t="shared" si="0"/>
        <v>0.39209443013170109</v>
      </c>
    </row>
    <row r="55" spans="3:8" x14ac:dyDescent="0.25">
      <c r="C55" t="s">
        <v>42</v>
      </c>
    </row>
    <row r="56" spans="3:8" x14ac:dyDescent="0.25">
      <c r="E56" s="1" t="s">
        <v>4</v>
      </c>
      <c r="F56" s="1" t="s">
        <v>6</v>
      </c>
      <c r="G56" s="1" t="s">
        <v>5</v>
      </c>
      <c r="H56" s="1" t="s">
        <v>7</v>
      </c>
    </row>
    <row r="57" spans="3:8" x14ac:dyDescent="0.25">
      <c r="C57" s="1" t="s">
        <v>0</v>
      </c>
      <c r="E57" s="9">
        <f>AVERAGE(E5:E23)</f>
        <v>2.5852631578947372</v>
      </c>
      <c r="F57" s="9">
        <f t="shared" ref="F57" si="1">AVERAGE(F5:F23)</f>
        <v>0.93684210526315792</v>
      </c>
      <c r="G57" s="9">
        <f>AVERAGE(G5:G17,G22:G23)</f>
        <v>42.047333333333334</v>
      </c>
      <c r="H57" s="9">
        <f>AVERAGE(H5:H23)</f>
        <v>68.901052631578935</v>
      </c>
    </row>
    <row r="58" spans="3:8" x14ac:dyDescent="0.25">
      <c r="C58" s="1" t="s">
        <v>21</v>
      </c>
      <c r="E58" s="9">
        <f>AVERAGE(E29:E48)</f>
        <v>1.087</v>
      </c>
      <c r="F58" s="9">
        <f t="shared" ref="F58" si="2">AVERAGE(F29:F48)</f>
        <v>0.56750000000000012</v>
      </c>
      <c r="G58" s="9">
        <f>AVERAGE(G29:G48)</f>
        <v>40.843500000000006</v>
      </c>
      <c r="H58" s="9">
        <f>AVERAGE(H29:H48)</f>
        <v>66.050500000000014</v>
      </c>
    </row>
    <row r="61" spans="3:8" x14ac:dyDescent="0.25">
      <c r="C61" t="s">
        <v>43</v>
      </c>
    </row>
    <row r="62" spans="3:8" x14ac:dyDescent="0.25">
      <c r="E62" s="1" t="s">
        <v>4</v>
      </c>
      <c r="F62" s="1" t="s">
        <v>6</v>
      </c>
      <c r="G62" s="1" t="s">
        <v>5</v>
      </c>
      <c r="H62" s="1" t="s">
        <v>7</v>
      </c>
    </row>
    <row r="63" spans="3:8" x14ac:dyDescent="0.25">
      <c r="C63" s="1" t="s">
        <v>0</v>
      </c>
      <c r="E63" s="4">
        <f>STDEV(E5:E23)/SQRT(19)</f>
        <v>0.35577883301850227</v>
      </c>
      <c r="F63" s="4">
        <f t="shared" ref="F63:H63" si="3">STDEV(F5:F23)/SQRT(19)</f>
        <v>0.11054636409651135</v>
      </c>
      <c r="G63" s="4">
        <f>STDEV(G5:G23)/SQRT(19)</f>
        <v>1.0852399728665023</v>
      </c>
      <c r="H63" s="4">
        <f t="shared" si="3"/>
        <v>2.9022704254864307</v>
      </c>
    </row>
    <row r="64" spans="3:8" x14ac:dyDescent="0.25">
      <c r="C64" s="1" t="s">
        <v>21</v>
      </c>
      <c r="E64" s="4">
        <f>STDEV(E29:E48)/SQRT(21)</f>
        <v>0.13661335227586699</v>
      </c>
      <c r="F64" s="4">
        <f t="shared" ref="F64:H64" si="4">STDEV(F29:F48)/SQRT(21)</f>
        <v>2.398699522344604E-2</v>
      </c>
      <c r="G64" s="4">
        <f t="shared" si="4"/>
        <v>0.59883273048301588</v>
      </c>
      <c r="H64" s="4">
        <f t="shared" si="4"/>
        <v>1.6033799630045009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6007-BC77-4EE1-B557-EFB3C6214FA0}">
  <dimension ref="B2:BV82"/>
  <sheetViews>
    <sheetView topLeftCell="A62" zoomScale="55" zoomScaleNormal="55" workbookViewId="0">
      <selection activeCell="V41" sqref="V41"/>
    </sheetView>
  </sheetViews>
  <sheetFormatPr defaultRowHeight="15" x14ac:dyDescent="0.25"/>
  <cols>
    <col min="2" max="2" width="10" bestFit="1" customWidth="1"/>
    <col min="3" max="3" width="56.28515625" bestFit="1" customWidth="1"/>
    <col min="4" max="4" width="10.42578125" bestFit="1" customWidth="1"/>
    <col min="5" max="5" width="22.28515625" bestFit="1" customWidth="1"/>
    <col min="6" max="6" width="23" bestFit="1" customWidth="1"/>
    <col min="7" max="7" width="25.7109375" bestFit="1" customWidth="1"/>
    <col min="8" max="8" width="38.42578125" bestFit="1" customWidth="1"/>
    <col min="9" max="9" width="16.5703125" bestFit="1" customWidth="1"/>
    <col min="10" max="10" width="24.5703125" bestFit="1" customWidth="1"/>
    <col min="11" max="11" width="20.140625" bestFit="1" customWidth="1"/>
    <col min="12" max="12" width="19" bestFit="1" customWidth="1"/>
    <col min="13" max="13" width="25" customWidth="1"/>
    <col min="14" max="14" width="26.28515625" customWidth="1"/>
  </cols>
  <sheetData>
    <row r="2" spans="2:74" x14ac:dyDescent="0.25">
      <c r="E2" s="11" t="s">
        <v>10</v>
      </c>
      <c r="F2" s="12"/>
      <c r="AS2" t="s">
        <v>49</v>
      </c>
      <c r="BV2" t="s">
        <v>62</v>
      </c>
    </row>
    <row r="3" spans="2:74" x14ac:dyDescent="0.25">
      <c r="B3" s="1" t="s">
        <v>1</v>
      </c>
      <c r="C3" s="1" t="s">
        <v>2</v>
      </c>
      <c r="D3" s="1"/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</row>
    <row r="5" spans="2:74" x14ac:dyDescent="0.25">
      <c r="B5" t="s">
        <v>0</v>
      </c>
      <c r="C5" s="16" t="s">
        <v>3</v>
      </c>
      <c r="D5" s="16" t="s">
        <v>8</v>
      </c>
      <c r="E5" s="16">
        <v>0.1</v>
      </c>
      <c r="F5" s="16">
        <v>33.159999999999997</v>
      </c>
      <c r="G5" s="16">
        <v>602.26</v>
      </c>
      <c r="H5" s="16">
        <v>0.82</v>
      </c>
      <c r="I5" s="16">
        <v>0.49</v>
      </c>
      <c r="J5" s="16">
        <v>1.48</v>
      </c>
      <c r="K5" s="16">
        <v>9.14</v>
      </c>
      <c r="L5" s="16">
        <v>54.59</v>
      </c>
      <c r="M5" s="16">
        <v>955.6</v>
      </c>
      <c r="N5" s="7"/>
      <c r="BI5" s="7"/>
    </row>
    <row r="6" spans="2:74" x14ac:dyDescent="0.25">
      <c r="C6" s="16" t="s">
        <v>22</v>
      </c>
      <c r="D6" s="16" t="s">
        <v>32</v>
      </c>
      <c r="E6" s="16">
        <v>0.15</v>
      </c>
      <c r="F6" s="16">
        <v>41.28</v>
      </c>
      <c r="G6" s="16">
        <v>881.2</v>
      </c>
      <c r="H6" s="16">
        <v>1.78</v>
      </c>
      <c r="I6" s="16">
        <v>0.66</v>
      </c>
      <c r="J6" s="16">
        <v>2.5499999999999998</v>
      </c>
      <c r="K6" s="16">
        <v>6.8</v>
      </c>
      <c r="L6" s="16">
        <v>61.51</v>
      </c>
      <c r="M6" s="16">
        <v>722.82</v>
      </c>
    </row>
    <row r="7" spans="2:74" x14ac:dyDescent="0.25">
      <c r="C7" s="16" t="s">
        <v>22</v>
      </c>
      <c r="D7" s="16" t="s">
        <v>33</v>
      </c>
      <c r="E7" s="16">
        <v>0.17</v>
      </c>
      <c r="F7" s="16">
        <v>38.950000000000003</v>
      </c>
      <c r="G7" s="16">
        <v>742.38</v>
      </c>
      <c r="H7" s="16">
        <v>1.51</v>
      </c>
      <c r="I7" s="16">
        <v>0.56999999999999995</v>
      </c>
      <c r="J7" s="16">
        <v>2.42</v>
      </c>
      <c r="K7" s="16">
        <v>5.78</v>
      </c>
      <c r="L7" s="16">
        <v>58.25</v>
      </c>
      <c r="M7" s="16">
        <v>688.48</v>
      </c>
    </row>
    <row r="8" spans="2:74" x14ac:dyDescent="0.25">
      <c r="C8" s="16" t="s">
        <v>35</v>
      </c>
      <c r="D8" s="16" t="s">
        <v>32</v>
      </c>
      <c r="E8" s="16">
        <v>0.21</v>
      </c>
      <c r="F8" s="16">
        <v>39.56</v>
      </c>
      <c r="G8" s="16">
        <v>1075.31</v>
      </c>
      <c r="H8" s="16">
        <v>1.36</v>
      </c>
      <c r="I8" s="16">
        <v>0.57999999999999996</v>
      </c>
      <c r="J8" s="16">
        <v>2.15</v>
      </c>
      <c r="K8" s="16">
        <v>4.92</v>
      </c>
      <c r="L8" s="16">
        <v>74.3</v>
      </c>
      <c r="M8" s="16">
        <v>582.44000000000005</v>
      </c>
    </row>
    <row r="9" spans="2:74" x14ac:dyDescent="0.25">
      <c r="C9" s="16" t="s">
        <v>35</v>
      </c>
      <c r="D9" s="16" t="s">
        <v>33</v>
      </c>
      <c r="E9" s="16">
        <v>0.23</v>
      </c>
      <c r="F9" s="16">
        <v>36.35</v>
      </c>
      <c r="G9" s="16">
        <v>780.97</v>
      </c>
      <c r="H9" s="16">
        <v>1</v>
      </c>
      <c r="I9" s="16">
        <v>0.52</v>
      </c>
      <c r="J9" s="16">
        <v>1.74</v>
      </c>
      <c r="K9" s="16">
        <v>4.33</v>
      </c>
      <c r="L9" s="16">
        <v>72.48</v>
      </c>
      <c r="M9" s="16">
        <v>576.6</v>
      </c>
    </row>
    <row r="10" spans="2:74" x14ac:dyDescent="0.25">
      <c r="C10" s="16" t="s">
        <v>37</v>
      </c>
      <c r="D10" s="16"/>
      <c r="E10" s="16">
        <v>0.37</v>
      </c>
      <c r="F10" s="16">
        <v>39.950000000000003</v>
      </c>
      <c r="G10" s="16">
        <v>33.81</v>
      </c>
      <c r="H10" s="16">
        <v>0.4</v>
      </c>
      <c r="I10" s="16">
        <v>0.43</v>
      </c>
      <c r="J10" s="16">
        <v>0.76</v>
      </c>
      <c r="K10" s="16">
        <v>2.73</v>
      </c>
      <c r="L10" s="16">
        <v>32.5</v>
      </c>
      <c r="M10" s="16">
        <v>917.27</v>
      </c>
    </row>
    <row r="11" spans="2:74" x14ac:dyDescent="0.25">
      <c r="C11" s="16" t="s">
        <v>37</v>
      </c>
      <c r="D11" s="16"/>
      <c r="E11" s="16">
        <v>0.36</v>
      </c>
      <c r="F11" s="16">
        <v>38.11</v>
      </c>
      <c r="G11" s="16">
        <v>32.4</v>
      </c>
      <c r="H11" s="16">
        <v>0.36</v>
      </c>
      <c r="I11" s="16">
        <v>0.45</v>
      </c>
      <c r="J11" s="16">
        <v>0.67</v>
      </c>
      <c r="K11" s="16">
        <v>2.76</v>
      </c>
      <c r="L11" s="16">
        <v>33.42</v>
      </c>
      <c r="M11" s="16">
        <v>791.51</v>
      </c>
    </row>
    <row r="12" spans="2:74" x14ac:dyDescent="0.25">
      <c r="C12" s="16" t="s">
        <v>40</v>
      </c>
      <c r="D12" s="16"/>
      <c r="E12" s="16">
        <v>0.28999999999999998</v>
      </c>
      <c r="F12" s="16">
        <v>30.58</v>
      </c>
      <c r="G12" s="16">
        <v>132.02000000000001</v>
      </c>
      <c r="H12" s="16">
        <v>0.52</v>
      </c>
      <c r="I12" s="16">
        <v>0.52</v>
      </c>
      <c r="J12" s="16">
        <v>0.92</v>
      </c>
      <c r="K12" s="16">
        <v>3.44</v>
      </c>
      <c r="L12" s="16">
        <v>57.75</v>
      </c>
      <c r="M12" s="16">
        <v>516.94000000000005</v>
      </c>
    </row>
    <row r="13" spans="2:74" x14ac:dyDescent="0.25">
      <c r="C13" s="16" t="s">
        <v>45</v>
      </c>
      <c r="D13" s="16"/>
      <c r="E13" s="16">
        <v>0.26</v>
      </c>
      <c r="F13" s="16">
        <v>51.96</v>
      </c>
      <c r="G13" s="16">
        <v>129.94999999999999</v>
      </c>
      <c r="H13" s="16">
        <v>1.05</v>
      </c>
      <c r="I13" s="16">
        <v>0.55000000000000004</v>
      </c>
      <c r="J13" s="16">
        <v>1.67</v>
      </c>
      <c r="K13" s="16">
        <v>3.71</v>
      </c>
      <c r="L13" s="16">
        <v>97.98</v>
      </c>
      <c r="M13" s="16">
        <v>505.74</v>
      </c>
    </row>
    <row r="14" spans="2:74" x14ac:dyDescent="0.25">
      <c r="C14" s="16" t="s">
        <v>50</v>
      </c>
      <c r="D14" s="16"/>
      <c r="E14" s="16">
        <v>0.3</v>
      </c>
      <c r="F14" s="16">
        <v>45.75</v>
      </c>
      <c r="G14" s="16">
        <v>189.8</v>
      </c>
      <c r="H14" s="16">
        <v>0.95</v>
      </c>
      <c r="I14" s="16">
        <v>0.54</v>
      </c>
      <c r="J14" s="16">
        <v>1.6</v>
      </c>
      <c r="K14" s="16">
        <v>3.31</v>
      </c>
      <c r="L14" s="16">
        <v>76.34</v>
      </c>
      <c r="M14" s="16">
        <v>429.46</v>
      </c>
      <c r="N14" s="7"/>
      <c r="BI14" s="7"/>
    </row>
    <row r="15" spans="2:74" x14ac:dyDescent="0.25">
      <c r="C15" s="16" t="s">
        <v>54</v>
      </c>
      <c r="D15" s="16"/>
      <c r="E15" s="16">
        <v>0.22</v>
      </c>
      <c r="F15" s="16">
        <v>46.67</v>
      </c>
      <c r="G15" s="16">
        <v>602.35</v>
      </c>
      <c r="H15" s="16">
        <v>1.61</v>
      </c>
      <c r="I15" s="16">
        <v>0.57999999999999996</v>
      </c>
      <c r="J15" s="16">
        <v>2.61</v>
      </c>
      <c r="K15" s="16">
        <v>4.58</v>
      </c>
      <c r="L15" s="16">
        <v>65.180000000000007</v>
      </c>
      <c r="M15" s="16">
        <v>526.88</v>
      </c>
    </row>
    <row r="16" spans="2:74" x14ac:dyDescent="0.25">
      <c r="C16" s="16" t="s">
        <v>56</v>
      </c>
      <c r="D16" s="16"/>
      <c r="E16" s="16">
        <v>0.2</v>
      </c>
      <c r="F16" s="16">
        <v>44.01</v>
      </c>
      <c r="G16" s="16">
        <v>1498.05</v>
      </c>
      <c r="H16" s="16">
        <v>2.0699999999999998</v>
      </c>
      <c r="I16" s="16">
        <v>0.48</v>
      </c>
      <c r="J16" s="16">
        <v>3.77</v>
      </c>
      <c r="K16" s="16">
        <v>5.0199999999999996</v>
      </c>
      <c r="L16" s="16">
        <v>48.88</v>
      </c>
      <c r="M16" s="16">
        <v>484.64</v>
      </c>
    </row>
    <row r="17" spans="3:61" x14ac:dyDescent="0.25">
      <c r="C17" s="16" t="s">
        <v>56</v>
      </c>
      <c r="D17" s="16" t="s">
        <v>57</v>
      </c>
      <c r="E17" s="16">
        <v>0.19</v>
      </c>
      <c r="F17" s="16">
        <v>42.27</v>
      </c>
      <c r="G17" s="16">
        <v>1391.93</v>
      </c>
      <c r="H17" s="16">
        <v>1.94</v>
      </c>
      <c r="I17" s="16">
        <v>0.48</v>
      </c>
      <c r="J17" s="16">
        <v>3.52</v>
      </c>
      <c r="K17" s="16">
        <v>4.97</v>
      </c>
      <c r="L17" s="16">
        <v>47.33</v>
      </c>
      <c r="M17" s="16">
        <v>488.82</v>
      </c>
    </row>
    <row r="18" spans="3:61" x14ac:dyDescent="0.25">
      <c r="C18" s="16" t="s">
        <v>61</v>
      </c>
      <c r="D18" s="16"/>
      <c r="E18" s="16">
        <v>0.31</v>
      </c>
      <c r="F18" s="16">
        <v>29.15</v>
      </c>
      <c r="G18" s="16">
        <v>391.08</v>
      </c>
      <c r="H18" s="16">
        <v>0.79</v>
      </c>
      <c r="I18" s="16">
        <v>0.45</v>
      </c>
      <c r="J18" s="16">
        <v>1.55</v>
      </c>
      <c r="K18" s="16">
        <v>3.12</v>
      </c>
      <c r="L18" s="16">
        <v>64.02</v>
      </c>
      <c r="M18" s="16">
        <v>417.31</v>
      </c>
    </row>
    <row r="19" spans="3:61" x14ac:dyDescent="0.25">
      <c r="C19" s="16" t="s">
        <v>66</v>
      </c>
      <c r="D19" s="16"/>
      <c r="E19" s="16">
        <v>0.24</v>
      </c>
      <c r="F19" s="16">
        <v>54.96</v>
      </c>
      <c r="G19" s="16">
        <v>1829.31</v>
      </c>
      <c r="H19" s="16">
        <v>2.1</v>
      </c>
      <c r="I19" s="16">
        <v>0.51</v>
      </c>
      <c r="J19" s="16">
        <v>3.71</v>
      </c>
      <c r="K19" s="16">
        <v>3.98</v>
      </c>
      <c r="L19" s="16">
        <v>57.76</v>
      </c>
      <c r="M19" s="16">
        <v>403.16</v>
      </c>
    </row>
    <row r="20" spans="3:61" x14ac:dyDescent="0.25">
      <c r="C20" s="16" t="s">
        <v>70</v>
      </c>
      <c r="D20" s="16"/>
      <c r="E20" s="16">
        <v>7.0000000000000007E-2</v>
      </c>
      <c r="F20" s="16">
        <v>55.84</v>
      </c>
      <c r="G20" s="16">
        <v>293.89999999999998</v>
      </c>
      <c r="H20" s="16">
        <v>3.27</v>
      </c>
      <c r="I20" s="16">
        <v>0.62</v>
      </c>
      <c r="J20" s="16">
        <v>5.05</v>
      </c>
      <c r="K20" s="16">
        <v>13.86</v>
      </c>
      <c r="L20" s="16">
        <v>67.77</v>
      </c>
      <c r="M20" s="16">
        <v>931.27</v>
      </c>
    </row>
    <row r="21" spans="3:61" x14ac:dyDescent="0.25">
      <c r="C21" s="16" t="s">
        <v>72</v>
      </c>
      <c r="D21" s="16"/>
      <c r="E21" s="16">
        <v>0.3</v>
      </c>
      <c r="F21" s="16">
        <v>67.180000000000007</v>
      </c>
      <c r="G21" s="16">
        <v>1714.03</v>
      </c>
      <c r="H21" s="16">
        <v>1.85</v>
      </c>
      <c r="I21" s="16">
        <v>0.45</v>
      </c>
      <c r="J21" s="16">
        <v>3.39</v>
      </c>
      <c r="K21" s="16">
        <v>3.32</v>
      </c>
      <c r="L21" s="16">
        <v>55.54</v>
      </c>
      <c r="M21" s="16">
        <v>454.3</v>
      </c>
    </row>
    <row r="22" spans="3:61" x14ac:dyDescent="0.25">
      <c r="C22" s="16" t="s">
        <v>47</v>
      </c>
      <c r="D22" s="16"/>
      <c r="E22" s="16">
        <v>0.11</v>
      </c>
      <c r="F22" s="16">
        <v>29.61</v>
      </c>
      <c r="G22" s="16">
        <v>142.12</v>
      </c>
      <c r="H22" s="16">
        <v>3.02</v>
      </c>
      <c r="I22" s="16">
        <v>0.74</v>
      </c>
      <c r="J22" s="16">
        <v>3.7</v>
      </c>
      <c r="K22" s="16">
        <v>8.89</v>
      </c>
      <c r="L22" s="16">
        <v>115.54</v>
      </c>
      <c r="M22" s="16">
        <v>699.34</v>
      </c>
    </row>
    <row r="23" spans="3:61" x14ac:dyDescent="0.25">
      <c r="C23" s="16" t="s">
        <v>52</v>
      </c>
      <c r="D23" s="16"/>
      <c r="E23" s="16">
        <v>0.27</v>
      </c>
      <c r="F23" s="16">
        <v>50.86</v>
      </c>
      <c r="G23" s="16">
        <v>266.54000000000002</v>
      </c>
      <c r="H23" s="16">
        <v>1.42</v>
      </c>
      <c r="I23" s="16">
        <v>0.43</v>
      </c>
      <c r="J23" s="16">
        <v>2.6</v>
      </c>
      <c r="K23" s="16">
        <v>3.67</v>
      </c>
      <c r="L23" s="16">
        <v>81.38</v>
      </c>
      <c r="M23" s="16">
        <v>507.52</v>
      </c>
    </row>
    <row r="24" spans="3:61" x14ac:dyDescent="0.25">
      <c r="C24" s="16" t="s">
        <v>59</v>
      </c>
      <c r="D24" s="16"/>
      <c r="E24" s="16">
        <v>0.21</v>
      </c>
      <c r="F24" s="16">
        <v>36.76</v>
      </c>
      <c r="G24" s="16">
        <v>253.02</v>
      </c>
      <c r="H24" s="16">
        <v>1.04</v>
      </c>
      <c r="I24" s="16">
        <v>0.62</v>
      </c>
      <c r="J24" s="16">
        <v>1.55</v>
      </c>
      <c r="K24" s="16">
        <v>4.68</v>
      </c>
      <c r="L24" s="16">
        <v>89.08</v>
      </c>
      <c r="M24" s="16">
        <v>551.9</v>
      </c>
    </row>
    <row r="25" spans="3:61" x14ac:dyDescent="0.25">
      <c r="C25" s="16" t="s">
        <v>64</v>
      </c>
      <c r="D25" s="16"/>
      <c r="E25" s="16">
        <v>0.21</v>
      </c>
      <c r="F25" s="16">
        <v>30.02</v>
      </c>
      <c r="G25" s="16">
        <v>265.61</v>
      </c>
      <c r="H25" s="16">
        <v>0.98</v>
      </c>
      <c r="I25" s="16">
        <v>0.56999999999999995</v>
      </c>
      <c r="J25" s="16">
        <v>1.63</v>
      </c>
      <c r="K25" s="16">
        <v>4.66</v>
      </c>
      <c r="L25" s="16">
        <v>84.57</v>
      </c>
      <c r="M25" s="16">
        <v>464.24</v>
      </c>
    </row>
    <row r="26" spans="3:61" x14ac:dyDescent="0.25">
      <c r="C26" s="16" t="s">
        <v>68</v>
      </c>
      <c r="D26" s="16"/>
      <c r="E26" s="16">
        <v>0.19</v>
      </c>
      <c r="F26" s="16">
        <v>33.69</v>
      </c>
      <c r="G26" s="16">
        <v>847.83</v>
      </c>
      <c r="H26" s="16">
        <v>1.35</v>
      </c>
      <c r="I26" s="16">
        <v>0.53</v>
      </c>
      <c r="J26" s="16">
        <v>2.2799999999999998</v>
      </c>
      <c r="K26" s="16">
        <v>5.15</v>
      </c>
      <c r="L26" s="16">
        <v>75.17</v>
      </c>
      <c r="M26" s="16">
        <v>533.82000000000005</v>
      </c>
      <c r="N26" s="7"/>
      <c r="BI26" s="7"/>
    </row>
    <row r="27" spans="3:61" x14ac:dyDescent="0.25">
      <c r="C27" s="16" t="s">
        <v>74</v>
      </c>
      <c r="D27" s="16"/>
      <c r="E27" s="16">
        <v>0.24</v>
      </c>
      <c r="F27" s="16">
        <v>41.6</v>
      </c>
      <c r="G27" s="16">
        <v>696.24</v>
      </c>
      <c r="H27" s="16">
        <v>1.08</v>
      </c>
      <c r="I27" s="16">
        <v>0.44</v>
      </c>
      <c r="J27" s="16">
        <v>2.1</v>
      </c>
      <c r="K27" s="16">
        <v>4.16</v>
      </c>
      <c r="L27" s="16">
        <v>50.36</v>
      </c>
      <c r="M27" s="16">
        <v>651.48</v>
      </c>
    </row>
    <row r="28" spans="3:61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3:61" x14ac:dyDescent="0.25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3:61" x14ac:dyDescent="0.25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3:61" x14ac:dyDescent="0.25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3:61" x14ac:dyDescent="0.25"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61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61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2:61" x14ac:dyDescent="0.25">
      <c r="C35" s="16"/>
      <c r="D35" s="16"/>
      <c r="E35" s="14" t="s">
        <v>10</v>
      </c>
      <c r="F35" s="15"/>
      <c r="G35" s="16"/>
      <c r="H35" s="16"/>
      <c r="I35" s="16"/>
      <c r="J35" s="16"/>
      <c r="K35" s="16"/>
      <c r="L35" s="16"/>
      <c r="M35" s="16"/>
    </row>
    <row r="36" spans="2:61" x14ac:dyDescent="0.25">
      <c r="B36" s="1" t="s">
        <v>1</v>
      </c>
      <c r="C36" s="20" t="s">
        <v>2</v>
      </c>
      <c r="D36" s="20"/>
      <c r="E36" s="20" t="s">
        <v>11</v>
      </c>
      <c r="F36" s="20" t="s">
        <v>12</v>
      </c>
      <c r="G36" s="20" t="s">
        <v>13</v>
      </c>
      <c r="H36" s="20" t="s">
        <v>14</v>
      </c>
      <c r="I36" s="20" t="s">
        <v>15</v>
      </c>
      <c r="J36" s="20" t="s">
        <v>16</v>
      </c>
      <c r="K36" s="20" t="s">
        <v>17</v>
      </c>
      <c r="L36" s="20" t="s">
        <v>18</v>
      </c>
      <c r="M36" s="20" t="s">
        <v>19</v>
      </c>
    </row>
    <row r="37" spans="2:61" x14ac:dyDescent="0.25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61" x14ac:dyDescent="0.25">
      <c r="B38" t="s">
        <v>21</v>
      </c>
      <c r="C38" s="16" t="s">
        <v>20</v>
      </c>
      <c r="D38" s="16" t="s">
        <v>8</v>
      </c>
      <c r="E38" s="16">
        <v>0.15</v>
      </c>
      <c r="F38" s="16">
        <v>30.53</v>
      </c>
      <c r="G38" s="16">
        <v>214.67</v>
      </c>
      <c r="H38" s="16">
        <v>0.34</v>
      </c>
      <c r="I38" s="16">
        <v>0.65</v>
      </c>
      <c r="J38" s="16">
        <v>0.51</v>
      </c>
      <c r="K38" s="16">
        <v>6.74</v>
      </c>
      <c r="L38" s="16">
        <v>104.51</v>
      </c>
      <c r="M38" s="16">
        <v>1018.58</v>
      </c>
      <c r="N38" s="7"/>
      <c r="BI38" s="7"/>
    </row>
    <row r="39" spans="2:61" x14ac:dyDescent="0.25">
      <c r="C39" s="16" t="s">
        <v>34</v>
      </c>
      <c r="D39" s="16" t="s">
        <v>32</v>
      </c>
      <c r="E39" s="16">
        <v>0.19</v>
      </c>
      <c r="F39" s="16">
        <v>28.37</v>
      </c>
      <c r="G39" s="16">
        <v>101.56</v>
      </c>
      <c r="H39" s="16">
        <v>0.6</v>
      </c>
      <c r="I39" s="16">
        <v>0.49</v>
      </c>
      <c r="J39" s="16">
        <v>1.0900000000000001</v>
      </c>
      <c r="K39" s="16">
        <v>5.19</v>
      </c>
      <c r="L39" s="16">
        <v>57.11</v>
      </c>
      <c r="M39" s="16">
        <v>876.62</v>
      </c>
    </row>
    <row r="40" spans="2:61" x14ac:dyDescent="0.25">
      <c r="C40" s="16" t="s">
        <v>34</v>
      </c>
      <c r="D40" s="16" t="s">
        <v>33</v>
      </c>
      <c r="E40" s="16">
        <v>0.19</v>
      </c>
      <c r="F40" s="16">
        <v>28.87</v>
      </c>
      <c r="G40" s="16">
        <v>108.34</v>
      </c>
      <c r="H40" s="16">
        <v>0.65</v>
      </c>
      <c r="I40" s="16">
        <v>0.53</v>
      </c>
      <c r="J40" s="16">
        <v>1.1200000000000001</v>
      </c>
      <c r="K40" s="16">
        <v>5.34</v>
      </c>
      <c r="L40" s="16">
        <v>60.21</v>
      </c>
      <c r="M40" s="16">
        <v>867.25</v>
      </c>
    </row>
    <row r="41" spans="2:61" x14ac:dyDescent="0.25">
      <c r="C41" s="16" t="s">
        <v>36</v>
      </c>
      <c r="D41" s="16" t="s">
        <v>32</v>
      </c>
      <c r="E41" s="16">
        <v>0.19</v>
      </c>
      <c r="F41" s="16">
        <v>30.72</v>
      </c>
      <c r="G41" s="16">
        <v>157.07</v>
      </c>
      <c r="H41" s="16">
        <v>0.76</v>
      </c>
      <c r="I41" s="16">
        <v>0.5</v>
      </c>
      <c r="J41" s="16">
        <v>1.34</v>
      </c>
      <c r="K41" s="16">
        <v>5</v>
      </c>
      <c r="L41" s="16">
        <v>66.22</v>
      </c>
      <c r="M41" s="16">
        <v>830.06</v>
      </c>
    </row>
    <row r="42" spans="2:61" x14ac:dyDescent="0.25">
      <c r="C42" s="16" t="s">
        <v>36</v>
      </c>
      <c r="D42" s="16" t="s">
        <v>33</v>
      </c>
      <c r="E42" s="16">
        <v>0.19</v>
      </c>
      <c r="F42" s="16">
        <v>30.25</v>
      </c>
      <c r="G42" s="16">
        <v>164.05</v>
      </c>
      <c r="H42" s="16">
        <v>0.79</v>
      </c>
      <c r="I42" s="16">
        <v>0.56999999999999995</v>
      </c>
      <c r="J42" s="16">
        <v>1.31</v>
      </c>
      <c r="K42" s="16">
        <v>5.17</v>
      </c>
      <c r="L42" s="16">
        <v>76.540000000000006</v>
      </c>
      <c r="M42" s="16">
        <v>790.24</v>
      </c>
    </row>
    <row r="43" spans="2:61" x14ac:dyDescent="0.25">
      <c r="C43" s="16" t="s">
        <v>38</v>
      </c>
      <c r="D43" s="16"/>
      <c r="E43" s="16">
        <v>0.25</v>
      </c>
      <c r="F43" s="16">
        <v>30.04</v>
      </c>
      <c r="G43" s="16">
        <v>90.91</v>
      </c>
      <c r="H43" s="16">
        <v>0.69</v>
      </c>
      <c r="I43" s="16">
        <v>0.55000000000000004</v>
      </c>
      <c r="J43" s="16">
        <v>1.1399999999999999</v>
      </c>
      <c r="K43" s="16">
        <v>3.87</v>
      </c>
      <c r="L43" s="16">
        <v>138.75</v>
      </c>
      <c r="M43" s="16">
        <v>767.98</v>
      </c>
    </row>
    <row r="44" spans="2:61" x14ac:dyDescent="0.25">
      <c r="C44" s="16" t="s">
        <v>38</v>
      </c>
      <c r="D44" s="16"/>
      <c r="E44" s="16">
        <v>0.25</v>
      </c>
      <c r="F44" s="16">
        <v>30.55</v>
      </c>
      <c r="G44" s="16">
        <v>92.36</v>
      </c>
      <c r="H44" s="16">
        <v>0.72</v>
      </c>
      <c r="I44" s="16">
        <v>0.59</v>
      </c>
      <c r="J44" s="16">
        <v>1.1499999999999999</v>
      </c>
      <c r="K44" s="16">
        <v>4.04</v>
      </c>
      <c r="L44" s="16">
        <v>144.97999999999999</v>
      </c>
      <c r="M44" s="16">
        <v>695.84</v>
      </c>
    </row>
    <row r="45" spans="2:61" x14ac:dyDescent="0.25">
      <c r="C45" s="16" t="s">
        <v>41</v>
      </c>
      <c r="D45" s="16"/>
      <c r="E45" s="16">
        <v>0.21</v>
      </c>
      <c r="F45" s="16">
        <v>29.19</v>
      </c>
      <c r="G45" s="16">
        <v>131.84</v>
      </c>
      <c r="H45" s="16">
        <v>0.65</v>
      </c>
      <c r="I45" s="16">
        <v>0.56000000000000005</v>
      </c>
      <c r="J45" s="16">
        <v>1.07</v>
      </c>
      <c r="K45" s="16">
        <v>4.66</v>
      </c>
      <c r="L45" s="16">
        <v>81.31</v>
      </c>
      <c r="M45" s="16">
        <v>578.49</v>
      </c>
    </row>
    <row r="46" spans="2:61" x14ac:dyDescent="0.25">
      <c r="C46" s="16" t="s">
        <v>46</v>
      </c>
      <c r="D46" s="16"/>
      <c r="E46" s="16">
        <v>0.22</v>
      </c>
      <c r="F46" s="16">
        <v>33.56</v>
      </c>
      <c r="G46" s="16">
        <v>42.42</v>
      </c>
      <c r="H46" s="16">
        <v>0.88</v>
      </c>
      <c r="I46" s="16">
        <v>0.51</v>
      </c>
      <c r="J46" s="16">
        <v>1.53</v>
      </c>
      <c r="K46" s="16">
        <v>4.5</v>
      </c>
      <c r="L46" s="16">
        <v>71.28</v>
      </c>
      <c r="M46" s="16">
        <v>474.03</v>
      </c>
    </row>
    <row r="47" spans="2:61" x14ac:dyDescent="0.25">
      <c r="C47" s="16" t="s">
        <v>51</v>
      </c>
      <c r="D47" s="16"/>
      <c r="E47" s="16">
        <v>0.28000000000000003</v>
      </c>
      <c r="F47" s="16">
        <v>53.76</v>
      </c>
      <c r="G47" s="16">
        <v>118.45</v>
      </c>
      <c r="H47" s="16">
        <v>1.08</v>
      </c>
      <c r="I47" s="16">
        <v>0.46</v>
      </c>
      <c r="J47" s="16">
        <v>1.99</v>
      </c>
      <c r="K47" s="16">
        <v>3.52</v>
      </c>
      <c r="L47" s="16">
        <v>51.91</v>
      </c>
      <c r="M47" s="16">
        <v>709.93</v>
      </c>
    </row>
    <row r="48" spans="2:61" x14ac:dyDescent="0.25">
      <c r="C48" s="16" t="s">
        <v>55</v>
      </c>
      <c r="D48" s="16"/>
      <c r="E48" s="16">
        <v>0.23</v>
      </c>
      <c r="F48" s="16">
        <v>51.23</v>
      </c>
      <c r="G48" s="16">
        <v>225.29</v>
      </c>
      <c r="H48" s="16">
        <v>1.48</v>
      </c>
      <c r="I48" s="16">
        <v>0.46</v>
      </c>
      <c r="J48" s="16">
        <v>2.75</v>
      </c>
      <c r="K48" s="16">
        <v>4.04</v>
      </c>
      <c r="L48" s="16">
        <v>50.99</v>
      </c>
      <c r="M48" s="16">
        <v>690.55</v>
      </c>
    </row>
    <row r="49" spans="3:61" x14ac:dyDescent="0.25">
      <c r="C49" s="16" t="s">
        <v>58</v>
      </c>
      <c r="D49" s="16"/>
      <c r="E49" s="16">
        <v>0.28999999999999998</v>
      </c>
      <c r="F49" s="16">
        <v>46.4</v>
      </c>
      <c r="G49" s="16">
        <v>558.74</v>
      </c>
      <c r="H49" s="16">
        <v>1.5</v>
      </c>
      <c r="I49" s="16">
        <v>0.44</v>
      </c>
      <c r="J49" s="16">
        <v>2.8</v>
      </c>
      <c r="K49" s="16">
        <v>3.46</v>
      </c>
      <c r="L49" s="16">
        <v>53.8</v>
      </c>
      <c r="M49" s="16">
        <v>476.91</v>
      </c>
    </row>
    <row r="50" spans="3:61" x14ac:dyDescent="0.25">
      <c r="C50" s="16" t="s">
        <v>63</v>
      </c>
      <c r="D50" s="16"/>
      <c r="E50" s="16">
        <v>0.26</v>
      </c>
      <c r="F50" s="16">
        <v>35.299999999999997</v>
      </c>
      <c r="G50" s="16">
        <v>36.159999999999997</v>
      </c>
      <c r="H50" s="16">
        <v>0.54</v>
      </c>
      <c r="I50" s="16">
        <v>0.54</v>
      </c>
      <c r="J50" s="16">
        <v>0.9</v>
      </c>
      <c r="K50" s="16">
        <v>3.81</v>
      </c>
      <c r="L50" s="16">
        <v>164.16</v>
      </c>
      <c r="M50" s="16">
        <v>754.1</v>
      </c>
      <c r="N50" s="7"/>
      <c r="BI50" s="7"/>
    </row>
    <row r="51" spans="3:61" x14ac:dyDescent="0.25">
      <c r="C51" s="16" t="s">
        <v>67</v>
      </c>
      <c r="D51" s="16"/>
      <c r="E51" s="16">
        <v>0.16</v>
      </c>
      <c r="F51" s="16">
        <v>25.81</v>
      </c>
      <c r="G51" s="16">
        <v>385.33</v>
      </c>
      <c r="H51" s="16">
        <v>1.1499999999999999</v>
      </c>
      <c r="I51" s="16">
        <v>0.54</v>
      </c>
      <c r="J51" s="16">
        <v>1.97</v>
      </c>
      <c r="K51" s="16">
        <v>6.41</v>
      </c>
      <c r="L51" s="16">
        <v>87.55</v>
      </c>
      <c r="M51" s="16">
        <v>759.83</v>
      </c>
    </row>
    <row r="52" spans="3:61" x14ac:dyDescent="0.25">
      <c r="C52" s="16" t="s">
        <v>71</v>
      </c>
      <c r="D52" s="16"/>
      <c r="E52" s="16">
        <v>0.22</v>
      </c>
      <c r="F52" s="16">
        <v>49.79</v>
      </c>
      <c r="G52" s="16">
        <v>12.65</v>
      </c>
      <c r="H52" s="16">
        <v>0.9</v>
      </c>
      <c r="I52" s="16">
        <v>0.48</v>
      </c>
      <c r="J52" s="16">
        <v>1.54</v>
      </c>
      <c r="K52" s="16">
        <v>4.3899999999999997</v>
      </c>
      <c r="L52" s="16">
        <v>63.09</v>
      </c>
      <c r="M52" s="16">
        <v>1072.24</v>
      </c>
    </row>
    <row r="53" spans="3:61" x14ac:dyDescent="0.25">
      <c r="C53" s="16" t="s">
        <v>73</v>
      </c>
      <c r="D53" s="16"/>
      <c r="E53" s="16">
        <v>0.27</v>
      </c>
      <c r="F53" s="16">
        <v>31.2</v>
      </c>
      <c r="G53" s="16">
        <v>236.17</v>
      </c>
      <c r="H53" s="16">
        <v>0.7</v>
      </c>
      <c r="I53" s="16">
        <v>0.5</v>
      </c>
      <c r="J53" s="16">
        <v>1.26</v>
      </c>
      <c r="K53" s="16">
        <v>3.68</v>
      </c>
      <c r="L53" s="16">
        <v>78.02</v>
      </c>
      <c r="M53" s="16">
        <v>574.59</v>
      </c>
    </row>
    <row r="54" spans="3:61" x14ac:dyDescent="0.25">
      <c r="C54" s="16" t="s">
        <v>76</v>
      </c>
      <c r="D54" s="16"/>
      <c r="E54" s="16">
        <v>0.27</v>
      </c>
      <c r="F54" s="16">
        <v>34.9</v>
      </c>
      <c r="G54" s="16">
        <v>463.42</v>
      </c>
      <c r="H54" s="16">
        <v>1.06</v>
      </c>
      <c r="I54" s="16">
        <v>0.44</v>
      </c>
      <c r="J54" s="16">
        <v>2</v>
      </c>
      <c r="K54" s="16">
        <v>3.73</v>
      </c>
      <c r="L54" s="16">
        <v>60.93</v>
      </c>
      <c r="M54" s="16">
        <v>547.51</v>
      </c>
    </row>
    <row r="55" spans="3:61" x14ac:dyDescent="0.25">
      <c r="C55" s="16" t="s">
        <v>48</v>
      </c>
      <c r="D55" s="16"/>
      <c r="E55" s="16">
        <v>0.32</v>
      </c>
      <c r="F55" s="16">
        <v>35.020000000000003</v>
      </c>
      <c r="G55" s="16">
        <v>32.97</v>
      </c>
      <c r="H55" s="16">
        <v>0.45</v>
      </c>
      <c r="I55" s="16">
        <v>0.48</v>
      </c>
      <c r="J55" s="16">
        <v>0.8</v>
      </c>
      <c r="K55" s="16">
        <v>3.15</v>
      </c>
      <c r="L55" s="16">
        <v>65.66</v>
      </c>
      <c r="M55" s="16">
        <v>721.14</v>
      </c>
    </row>
    <row r="56" spans="3:61" x14ac:dyDescent="0.25">
      <c r="C56" s="16" t="s">
        <v>53</v>
      </c>
      <c r="D56" s="16"/>
      <c r="E56" s="16">
        <v>0.21</v>
      </c>
      <c r="F56" s="16">
        <v>33.56</v>
      </c>
      <c r="G56" s="16">
        <v>249.15</v>
      </c>
      <c r="H56" s="16">
        <v>0.86</v>
      </c>
      <c r="I56" s="16">
        <v>0.6</v>
      </c>
      <c r="J56" s="16">
        <v>1.36</v>
      </c>
      <c r="K56" s="16">
        <v>4.9400000000000004</v>
      </c>
      <c r="L56" s="16">
        <v>106.05</v>
      </c>
      <c r="M56" s="16">
        <v>817.88</v>
      </c>
    </row>
    <row r="57" spans="3:61" x14ac:dyDescent="0.25">
      <c r="C57" s="16" t="s">
        <v>60</v>
      </c>
      <c r="D57" s="16"/>
      <c r="E57" s="16">
        <v>0.38</v>
      </c>
      <c r="F57" s="16">
        <v>46.88</v>
      </c>
      <c r="G57" s="16">
        <v>78.08</v>
      </c>
      <c r="H57" s="16">
        <v>0.81</v>
      </c>
      <c r="I57" s="16">
        <v>0.54</v>
      </c>
      <c r="J57" s="16">
        <v>1.31</v>
      </c>
      <c r="K57" s="16">
        <v>2.66</v>
      </c>
      <c r="L57" s="16">
        <v>140.87</v>
      </c>
      <c r="M57" s="16">
        <v>619.76</v>
      </c>
    </row>
    <row r="58" spans="3:61" x14ac:dyDescent="0.25">
      <c r="C58" s="16" t="s">
        <v>65</v>
      </c>
      <c r="D58" s="16"/>
      <c r="E58" s="16">
        <v>0.3</v>
      </c>
      <c r="F58" s="16">
        <v>46.54</v>
      </c>
      <c r="G58" s="16">
        <v>19.96</v>
      </c>
      <c r="H58" s="16">
        <v>0.53</v>
      </c>
      <c r="I58" s="16">
        <v>0.48</v>
      </c>
      <c r="J58" s="16">
        <v>0.92</v>
      </c>
      <c r="K58" s="16">
        <v>3.37</v>
      </c>
      <c r="L58" s="16">
        <v>118.18</v>
      </c>
      <c r="M58" s="16">
        <v>872.57</v>
      </c>
    </row>
    <row r="59" spans="3:61" x14ac:dyDescent="0.25">
      <c r="C59" s="16" t="s">
        <v>69</v>
      </c>
      <c r="D59" s="16"/>
      <c r="E59" s="16">
        <v>0.17</v>
      </c>
      <c r="F59" s="16">
        <v>18.61</v>
      </c>
      <c r="G59" s="16">
        <v>167.64</v>
      </c>
      <c r="H59" s="16">
        <v>0.64</v>
      </c>
      <c r="I59" s="16">
        <v>0.64</v>
      </c>
      <c r="J59" s="16">
        <v>0.95</v>
      </c>
      <c r="K59" s="16">
        <v>6.09</v>
      </c>
      <c r="L59" s="16">
        <v>118.2</v>
      </c>
      <c r="M59" s="16">
        <v>780.77</v>
      </c>
    </row>
    <row r="60" spans="3:61" x14ac:dyDescent="0.25">
      <c r="C60" s="16" t="s">
        <v>75</v>
      </c>
      <c r="D60" s="16"/>
      <c r="E60" s="16">
        <v>0.25</v>
      </c>
      <c r="F60" s="16">
        <v>27.89</v>
      </c>
      <c r="G60" s="16">
        <v>135.49</v>
      </c>
      <c r="H60" s="16">
        <v>0.7</v>
      </c>
      <c r="I60" s="16">
        <v>0.6</v>
      </c>
      <c r="J60" s="16">
        <v>1.1200000000000001</v>
      </c>
      <c r="K60" s="16">
        <v>4.04</v>
      </c>
      <c r="L60" s="16">
        <v>66.92</v>
      </c>
      <c r="M60" s="16">
        <v>595.54999999999995</v>
      </c>
    </row>
    <row r="61" spans="3:61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3:61" x14ac:dyDescent="0.2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7"/>
      <c r="BI62" s="7"/>
    </row>
    <row r="63" spans="3:61" x14ac:dyDescent="0.2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8" spans="3:13" x14ac:dyDescent="0.25">
      <c r="E68" s="1" t="s">
        <v>11</v>
      </c>
      <c r="F68" s="1" t="s">
        <v>12</v>
      </c>
      <c r="G68" s="1" t="s">
        <v>13</v>
      </c>
      <c r="H68" s="1" t="s">
        <v>14</v>
      </c>
      <c r="I68" s="1" t="s">
        <v>15</v>
      </c>
      <c r="J68" s="1" t="s">
        <v>16</v>
      </c>
      <c r="K68" s="1" t="s">
        <v>17</v>
      </c>
      <c r="L68" s="1" t="s">
        <v>18</v>
      </c>
      <c r="M68" s="1" t="s">
        <v>19</v>
      </c>
    </row>
    <row r="69" spans="3:13" x14ac:dyDescent="0.25">
      <c r="C69" s="5" t="s">
        <v>44</v>
      </c>
      <c r="E69" s="4">
        <f>TTEST(E5:E27,E38:E60,2,2)</f>
        <v>0.58642508077184763</v>
      </c>
      <c r="F69" s="4">
        <f t="shared" ref="F69:M69" si="0">TTEST(F5:F27,F38:F60,2,2)</f>
        <v>2.4392257869517264E-2</v>
      </c>
      <c r="G69" s="8">
        <f t="shared" si="0"/>
        <v>1.9214476825126907E-4</v>
      </c>
      <c r="H69" s="4">
        <f t="shared" si="0"/>
        <v>8.1811330620167814E-4</v>
      </c>
      <c r="I69" s="4">
        <f t="shared" si="0"/>
        <v>0.90116659281882616</v>
      </c>
      <c r="J69" s="4">
        <f t="shared" si="0"/>
        <v>8.2539425462634086E-4</v>
      </c>
      <c r="K69" s="4">
        <f t="shared" si="0"/>
        <v>0.25654519821195421</v>
      </c>
      <c r="L69" s="4">
        <f t="shared" si="0"/>
        <v>1.0448615633898149E-2</v>
      </c>
      <c r="M69" s="4">
        <f t="shared" si="0"/>
        <v>7.0481859966147146E-3</v>
      </c>
    </row>
    <row r="72" spans="3:13" x14ac:dyDescent="0.25">
      <c r="C72" t="s">
        <v>42</v>
      </c>
      <c r="E72" s="2" t="s">
        <v>10</v>
      </c>
      <c r="F72" s="3"/>
    </row>
    <row r="73" spans="3:13" x14ac:dyDescent="0.25"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16</v>
      </c>
      <c r="K73" s="1" t="s">
        <v>17</v>
      </c>
      <c r="L73" s="1" t="s">
        <v>18</v>
      </c>
      <c r="M73" s="1" t="s">
        <v>19</v>
      </c>
    </row>
    <row r="74" spans="3:13" x14ac:dyDescent="0.25">
      <c r="C74" s="1" t="s">
        <v>0</v>
      </c>
      <c r="E74" s="4">
        <f>AVERAGE(E5:E27)</f>
        <v>0.22608695652173913</v>
      </c>
      <c r="F74" s="4">
        <f t="shared" ref="F74:L74" si="1">AVERAGE(F5:F27)</f>
        <v>41.663913043478267</v>
      </c>
      <c r="G74" s="4">
        <f t="shared" si="1"/>
        <v>643.13521739130454</v>
      </c>
      <c r="H74" s="4">
        <f t="shared" si="1"/>
        <v>1.4030434782608696</v>
      </c>
      <c r="I74" s="4">
        <f t="shared" si="1"/>
        <v>0.53086956521739126</v>
      </c>
      <c r="J74" s="4">
        <f t="shared" si="1"/>
        <v>2.3226086956521743</v>
      </c>
      <c r="K74" s="4">
        <f t="shared" si="1"/>
        <v>5.086086956521739</v>
      </c>
      <c r="L74" s="4">
        <f t="shared" si="1"/>
        <v>66.160869565217382</v>
      </c>
      <c r="M74" s="4">
        <f>AVERAGE(M5:M27)</f>
        <v>600.06695652173914</v>
      </c>
    </row>
    <row r="75" spans="3:13" x14ac:dyDescent="0.25">
      <c r="C75" s="1" t="s">
        <v>21</v>
      </c>
      <c r="E75" s="4">
        <f>AVERAGE(E38:E60)</f>
        <v>0.23695652173913045</v>
      </c>
      <c r="F75" s="4">
        <f t="shared" ref="F75:M75" si="2">AVERAGE(F38:F60)</f>
        <v>35.172608695652173</v>
      </c>
      <c r="G75" s="4">
        <f t="shared" si="2"/>
        <v>166.20521739130436</v>
      </c>
      <c r="H75" s="4">
        <f t="shared" si="2"/>
        <v>0.8034782608695652</v>
      </c>
      <c r="I75" s="4">
        <f t="shared" si="2"/>
        <v>0.52826086956521745</v>
      </c>
      <c r="J75" s="4">
        <f t="shared" si="2"/>
        <v>1.3882608695652174</v>
      </c>
      <c r="K75" s="4">
        <f t="shared" si="2"/>
        <v>4.4260869565217407</v>
      </c>
      <c r="L75" s="4">
        <f t="shared" si="2"/>
        <v>88.1408695652174</v>
      </c>
      <c r="M75" s="4">
        <f t="shared" si="2"/>
        <v>734.45304347826084</v>
      </c>
    </row>
    <row r="76" spans="3:13" x14ac:dyDescent="0.25">
      <c r="E76" s="4"/>
      <c r="F76" s="4"/>
    </row>
    <row r="77" spans="3:13" x14ac:dyDescent="0.25">
      <c r="E77" s="4"/>
      <c r="F77" s="4"/>
    </row>
    <row r="78" spans="3:13" x14ac:dyDescent="0.25">
      <c r="C78" t="s">
        <v>43</v>
      </c>
      <c r="E78" s="2" t="s">
        <v>10</v>
      </c>
      <c r="F78" s="3"/>
    </row>
    <row r="79" spans="3:13" x14ac:dyDescent="0.25">
      <c r="E79" s="1" t="s">
        <v>11</v>
      </c>
      <c r="F79" s="1" t="s">
        <v>12</v>
      </c>
      <c r="G79" s="1" t="s">
        <v>13</v>
      </c>
      <c r="H79" s="1" t="s">
        <v>14</v>
      </c>
      <c r="I79" s="1" t="s">
        <v>15</v>
      </c>
      <c r="J79" s="1" t="s">
        <v>16</v>
      </c>
      <c r="K79" s="1" t="s">
        <v>17</v>
      </c>
      <c r="L79" s="1" t="s">
        <v>18</v>
      </c>
      <c r="M79" s="1" t="s">
        <v>19</v>
      </c>
    </row>
    <row r="80" spans="3:13" x14ac:dyDescent="0.25">
      <c r="C80" s="1" t="s">
        <v>0</v>
      </c>
      <c r="E80" s="4">
        <f>STDEV(E5:E27)/SQRT(23)</f>
        <v>1.6086956521739134E-2</v>
      </c>
      <c r="F80" s="4">
        <f t="shared" ref="F80:M80" si="3">STDEV(F5:F27)/SQRT(23)</f>
        <v>2.0093897898913298</v>
      </c>
      <c r="G80" s="4">
        <f t="shared" si="3"/>
        <v>113.45446332588699</v>
      </c>
      <c r="H80" s="4">
        <f t="shared" si="3"/>
        <v>0.1553848146555416</v>
      </c>
      <c r="I80" s="4">
        <f t="shared" si="3"/>
        <v>1.6656409744135476E-2</v>
      </c>
      <c r="J80" s="4">
        <f t="shared" si="3"/>
        <v>0.23117607665053755</v>
      </c>
      <c r="K80" s="4">
        <f t="shared" si="3"/>
        <v>0.53034172708017746</v>
      </c>
      <c r="L80" s="4">
        <f t="shared" si="3"/>
        <v>4.080655410866088</v>
      </c>
      <c r="M80" s="4">
        <f t="shared" si="3"/>
        <v>34.798275435635986</v>
      </c>
    </row>
    <row r="81" spans="3:13" x14ac:dyDescent="0.25">
      <c r="C81" s="1" t="s">
        <v>21</v>
      </c>
      <c r="E81" s="4">
        <f>STDEV(E38:E60)/SQRT(23)</f>
        <v>1.1599965629782378E-2</v>
      </c>
      <c r="F81" s="4">
        <f t="shared" ref="F81:M81" si="4">STDEV(F38:F60)/SQRT(23)</f>
        <v>1.9278277539166393</v>
      </c>
      <c r="G81" s="4">
        <f t="shared" si="4"/>
        <v>29.28376481545067</v>
      </c>
      <c r="H81" s="4">
        <f t="shared" si="4"/>
        <v>6.0728803929766262E-2</v>
      </c>
      <c r="I81" s="4">
        <f t="shared" si="4"/>
        <v>1.259983333086721E-2</v>
      </c>
      <c r="J81" s="4">
        <f t="shared" si="4"/>
        <v>0.11942492667872401</v>
      </c>
      <c r="K81" s="4">
        <f t="shared" si="4"/>
        <v>0.21995394696784204</v>
      </c>
      <c r="L81" s="4">
        <f t="shared" si="4"/>
        <v>7.1313981442155914</v>
      </c>
      <c r="M81" s="4">
        <f t="shared" si="4"/>
        <v>32.391067758374064</v>
      </c>
    </row>
    <row r="82" spans="3:13" x14ac:dyDescent="0.25">
      <c r="E82" s="4"/>
      <c r="F82" s="4"/>
    </row>
  </sheetData>
  <mergeCells count="2">
    <mergeCell ref="E2:F2"/>
    <mergeCell ref="E35:F35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7C43-26A9-4B09-861C-E016CF986B79}">
  <dimension ref="B2:X68"/>
  <sheetViews>
    <sheetView topLeftCell="A70" zoomScale="55" zoomScaleNormal="55" workbookViewId="0">
      <selection activeCell="D33" sqref="D33"/>
    </sheetView>
  </sheetViews>
  <sheetFormatPr defaultRowHeight="15" x14ac:dyDescent="0.25"/>
  <cols>
    <col min="2" max="2" width="12.85546875" bestFit="1" customWidth="1"/>
    <col min="3" max="3" width="58.85546875" bestFit="1" customWidth="1"/>
    <col min="5" max="5" width="21.85546875" bestFit="1" customWidth="1"/>
    <col min="6" max="6" width="35.140625" bestFit="1" customWidth="1"/>
    <col min="7" max="7" width="32" bestFit="1" customWidth="1"/>
    <col min="8" max="8" width="23.28515625" bestFit="1" customWidth="1"/>
    <col min="9" max="9" width="27.28515625" bestFit="1" customWidth="1"/>
    <col min="10" max="10" width="40" bestFit="1" customWidth="1"/>
    <col min="11" max="11" width="19.7109375" bestFit="1" customWidth="1"/>
    <col min="12" max="12" width="31.28515625" bestFit="1" customWidth="1"/>
  </cols>
  <sheetData>
    <row r="2" spans="2:24" x14ac:dyDescent="0.25">
      <c r="E2" s="11" t="s">
        <v>23</v>
      </c>
      <c r="F2" s="12"/>
      <c r="X2" t="s">
        <v>62</v>
      </c>
    </row>
    <row r="3" spans="2:24" x14ac:dyDescent="0.25">
      <c r="B3" s="1" t="s">
        <v>1</v>
      </c>
      <c r="C3" s="1" t="s">
        <v>2</v>
      </c>
      <c r="D3" s="1"/>
      <c r="E3" s="1" t="s">
        <v>24</v>
      </c>
      <c r="F3" s="1" t="s">
        <v>25</v>
      </c>
      <c r="G3" s="1" t="s">
        <v>26</v>
      </c>
      <c r="H3" s="1" t="s">
        <v>28</v>
      </c>
      <c r="I3" s="1" t="s">
        <v>29</v>
      </c>
      <c r="J3" s="1" t="s">
        <v>30</v>
      </c>
      <c r="K3" s="1" t="s">
        <v>27</v>
      </c>
      <c r="L3" s="1" t="s">
        <v>31</v>
      </c>
    </row>
    <row r="5" spans="2:24" x14ac:dyDescent="0.25">
      <c r="B5" t="s">
        <v>0</v>
      </c>
      <c r="C5" s="16" t="s">
        <v>22</v>
      </c>
      <c r="D5" s="16"/>
      <c r="E5" s="16">
        <v>22</v>
      </c>
      <c r="F5" s="16">
        <v>12</v>
      </c>
      <c r="G5" s="16">
        <v>0.48899999999999999</v>
      </c>
      <c r="H5" s="17">
        <v>502.63299999999998</v>
      </c>
      <c r="I5" s="17">
        <v>296.88299999999998</v>
      </c>
      <c r="J5" s="17">
        <v>288.71699999999998</v>
      </c>
      <c r="K5" s="18">
        <v>0.8</v>
      </c>
      <c r="L5" s="17">
        <v>93.795000000000002</v>
      </c>
    </row>
    <row r="6" spans="2:24" x14ac:dyDescent="0.25">
      <c r="C6" s="16" t="s">
        <v>35</v>
      </c>
      <c r="D6" s="16"/>
      <c r="E6" s="16">
        <v>25</v>
      </c>
      <c r="F6" s="16">
        <v>17</v>
      </c>
      <c r="G6" s="16">
        <v>0.46800000000000003</v>
      </c>
      <c r="H6" s="17">
        <v>812.10599999999999</v>
      </c>
      <c r="I6" s="16">
        <v>487.6</v>
      </c>
      <c r="J6" s="17">
        <v>455.30599999999998</v>
      </c>
      <c r="K6" s="18">
        <v>1.768</v>
      </c>
      <c r="L6" s="17">
        <v>109.196</v>
      </c>
    </row>
    <row r="7" spans="2:24" x14ac:dyDescent="0.25">
      <c r="C7" s="16" t="s">
        <v>37</v>
      </c>
      <c r="D7" s="16"/>
      <c r="E7" s="16">
        <v>4</v>
      </c>
      <c r="F7" s="16">
        <v>1</v>
      </c>
      <c r="G7" s="16">
        <v>0.46800000000000003</v>
      </c>
      <c r="H7" s="16">
        <v>778.6</v>
      </c>
      <c r="I7" s="16">
        <v>647.79999999999995</v>
      </c>
      <c r="J7" s="16">
        <v>510.2</v>
      </c>
      <c r="K7" s="18">
        <v>1.4</v>
      </c>
      <c r="L7" s="17">
        <v>99.775000000000006</v>
      </c>
    </row>
    <row r="8" spans="2:24" x14ac:dyDescent="0.25">
      <c r="C8" s="16" t="s">
        <v>45</v>
      </c>
      <c r="D8" s="16"/>
      <c r="E8" s="16">
        <v>2</v>
      </c>
      <c r="F8" s="16">
        <v>1</v>
      </c>
      <c r="G8" s="16">
        <v>0.40600000000000003</v>
      </c>
      <c r="H8" s="16">
        <v>874.9</v>
      </c>
      <c r="I8" s="16">
        <v>653.4</v>
      </c>
      <c r="J8" s="16">
        <v>454.3</v>
      </c>
      <c r="K8" s="18">
        <v>1.85</v>
      </c>
      <c r="L8" s="16">
        <v>145.6</v>
      </c>
    </row>
    <row r="9" spans="2:24" x14ac:dyDescent="0.25">
      <c r="C9" s="16" t="s">
        <v>50</v>
      </c>
      <c r="D9" s="16"/>
      <c r="E9" s="16">
        <v>4</v>
      </c>
      <c r="F9" s="16">
        <v>4</v>
      </c>
      <c r="G9" s="16">
        <v>0.41399999999999998</v>
      </c>
      <c r="H9" s="17">
        <v>869.97500000000002</v>
      </c>
      <c r="I9" s="17">
        <v>398.625</v>
      </c>
      <c r="J9" s="16">
        <v>453.95</v>
      </c>
      <c r="K9" s="18">
        <v>2.4</v>
      </c>
      <c r="L9" s="16">
        <v>73.099999999999994</v>
      </c>
    </row>
    <row r="10" spans="2:24" x14ac:dyDescent="0.25">
      <c r="C10" s="16" t="s">
        <v>54</v>
      </c>
      <c r="D10" s="16"/>
      <c r="E10" s="16">
        <v>10</v>
      </c>
      <c r="F10" s="16">
        <v>7</v>
      </c>
      <c r="G10" s="16">
        <v>0.499</v>
      </c>
      <c r="H10" s="17">
        <v>564.87099999999998</v>
      </c>
      <c r="I10" s="17">
        <v>276.471</v>
      </c>
      <c r="J10" s="17">
        <v>327.286</v>
      </c>
      <c r="K10" s="18">
        <v>0.95699999999999996</v>
      </c>
      <c r="L10" s="16">
        <v>96.1</v>
      </c>
    </row>
    <row r="11" spans="2:24" x14ac:dyDescent="0.25">
      <c r="C11" s="16" t="s">
        <v>56</v>
      </c>
      <c r="D11" s="16"/>
      <c r="E11" s="16">
        <v>11</v>
      </c>
      <c r="F11" s="16">
        <v>6</v>
      </c>
      <c r="G11" s="16">
        <v>0.53300000000000003</v>
      </c>
      <c r="H11" s="16">
        <v>1377.45</v>
      </c>
      <c r="I11" s="17">
        <v>417.53300000000002</v>
      </c>
      <c r="J11" s="16">
        <v>783.35</v>
      </c>
      <c r="K11" s="18">
        <v>1.9330000000000001</v>
      </c>
      <c r="L11" s="16">
        <v>89.3</v>
      </c>
    </row>
    <row r="12" spans="2:24" x14ac:dyDescent="0.25">
      <c r="C12" s="16" t="s">
        <v>61</v>
      </c>
      <c r="D12" s="16"/>
      <c r="E12" s="16">
        <v>11</v>
      </c>
      <c r="F12" s="16">
        <v>10</v>
      </c>
      <c r="G12" s="16">
        <v>0.51200000000000001</v>
      </c>
      <c r="H12" s="16">
        <v>1155.58</v>
      </c>
      <c r="I12" s="16">
        <v>485.97</v>
      </c>
      <c r="J12" s="16">
        <v>565.41</v>
      </c>
      <c r="K12" s="18">
        <v>1.54</v>
      </c>
      <c r="L12" s="17">
        <v>97.590999999999994</v>
      </c>
    </row>
    <row r="13" spans="2:24" x14ac:dyDescent="0.25">
      <c r="C13" s="16" t="s">
        <v>66</v>
      </c>
      <c r="D13" s="16"/>
      <c r="E13" s="16">
        <v>21</v>
      </c>
      <c r="F13" s="16">
        <v>18</v>
      </c>
      <c r="G13" s="16">
        <v>0.46300000000000002</v>
      </c>
      <c r="H13" s="19">
        <v>1575.4169999999999</v>
      </c>
      <c r="I13" s="16">
        <v>499.55</v>
      </c>
      <c r="J13" s="17">
        <v>696.86699999999996</v>
      </c>
      <c r="K13" s="18">
        <v>2.3639999999999999</v>
      </c>
      <c r="L13" s="17">
        <v>119.25700000000001</v>
      </c>
    </row>
    <row r="14" spans="2:24" x14ac:dyDescent="0.25">
      <c r="C14" s="16" t="s">
        <v>70</v>
      </c>
      <c r="D14" s="16"/>
      <c r="E14" s="16">
        <v>7</v>
      </c>
      <c r="F14" s="16">
        <v>5</v>
      </c>
      <c r="G14" s="16">
        <v>0.46100000000000002</v>
      </c>
      <c r="H14" s="16">
        <v>777.54</v>
      </c>
      <c r="I14" s="16">
        <v>451.98</v>
      </c>
      <c r="J14" s="16">
        <v>461.06</v>
      </c>
      <c r="K14" s="18">
        <v>1.02</v>
      </c>
      <c r="L14" s="17">
        <v>65.356999999999999</v>
      </c>
    </row>
    <row r="15" spans="2:24" x14ac:dyDescent="0.25">
      <c r="C15" s="16" t="s">
        <v>72</v>
      </c>
      <c r="D15" s="16"/>
      <c r="E15" s="16">
        <v>26</v>
      </c>
      <c r="F15" s="16">
        <v>23</v>
      </c>
      <c r="G15" s="16">
        <v>0.44400000000000001</v>
      </c>
      <c r="H15" s="19">
        <v>1473.461</v>
      </c>
      <c r="I15" s="17">
        <v>508.45699999999999</v>
      </c>
      <c r="J15" s="17">
        <v>564.42600000000004</v>
      </c>
      <c r="K15" s="18">
        <v>2.1219999999999999</v>
      </c>
      <c r="L15" s="17">
        <v>112.804</v>
      </c>
    </row>
    <row r="16" spans="2:24" x14ac:dyDescent="0.25">
      <c r="C16" s="16" t="s">
        <v>52</v>
      </c>
      <c r="D16" s="16"/>
      <c r="E16" s="16">
        <v>1</v>
      </c>
      <c r="F16" s="16">
        <v>1</v>
      </c>
      <c r="G16" s="16">
        <v>0.59799999999999998</v>
      </c>
      <c r="H16" s="16">
        <v>1384.2</v>
      </c>
      <c r="I16" s="16">
        <v>297.7</v>
      </c>
      <c r="J16" s="16">
        <v>409.7</v>
      </c>
      <c r="K16" s="18">
        <v>0.7</v>
      </c>
      <c r="L16" s="16">
        <v>235</v>
      </c>
    </row>
    <row r="17" spans="2:12" x14ac:dyDescent="0.25">
      <c r="C17" s="16" t="s">
        <v>59</v>
      </c>
      <c r="D17" s="16"/>
      <c r="E17" s="16">
        <v>3</v>
      </c>
      <c r="F17" s="16">
        <v>1</v>
      </c>
      <c r="G17" s="16">
        <v>0.28799999999999998</v>
      </c>
      <c r="H17" s="16">
        <v>208</v>
      </c>
      <c r="I17" s="16">
        <v>208</v>
      </c>
      <c r="J17" s="16">
        <v>211.5</v>
      </c>
      <c r="K17" s="18">
        <v>0.75</v>
      </c>
      <c r="L17" s="16">
        <v>89.9</v>
      </c>
    </row>
    <row r="18" spans="2:12" x14ac:dyDescent="0.25">
      <c r="C18" s="16" t="s">
        <v>64</v>
      </c>
      <c r="D18" s="16"/>
      <c r="E18" s="16">
        <v>4</v>
      </c>
      <c r="F18" s="16">
        <v>2</v>
      </c>
      <c r="G18" s="16">
        <v>0.52600000000000002</v>
      </c>
      <c r="H18" s="16">
        <v>1006.25</v>
      </c>
      <c r="I18" s="16">
        <v>433.6</v>
      </c>
      <c r="J18" s="16">
        <v>413.3</v>
      </c>
      <c r="K18" s="18">
        <v>1.65</v>
      </c>
      <c r="L18" s="17">
        <v>169.82499999999999</v>
      </c>
    </row>
    <row r="19" spans="2:12" x14ac:dyDescent="0.25">
      <c r="C19" s="16" t="s">
        <v>68</v>
      </c>
      <c r="D19" s="16"/>
      <c r="E19" s="16">
        <v>9</v>
      </c>
      <c r="F19" s="16">
        <v>6</v>
      </c>
      <c r="G19" s="16">
        <v>0.47599999999999998</v>
      </c>
      <c r="H19" s="17">
        <v>958.46699999999998</v>
      </c>
      <c r="I19" s="16">
        <v>399.35</v>
      </c>
      <c r="J19" s="16">
        <v>383.1</v>
      </c>
      <c r="K19" s="18">
        <v>1.5669999999999999</v>
      </c>
      <c r="L19" s="16">
        <v>177.6</v>
      </c>
    </row>
    <row r="20" spans="2:12" x14ac:dyDescent="0.25">
      <c r="C20" s="16" t="s">
        <v>74</v>
      </c>
      <c r="D20" s="16"/>
      <c r="E20" s="16">
        <v>10</v>
      </c>
      <c r="F20" s="16">
        <v>6</v>
      </c>
      <c r="G20" s="16">
        <v>0.45200000000000001</v>
      </c>
      <c r="H20" s="17">
        <v>965.71699999999998</v>
      </c>
      <c r="I20" s="17">
        <v>451.16699999999997</v>
      </c>
      <c r="J20" s="17">
        <v>442.983</v>
      </c>
      <c r="K20" s="18">
        <v>2.0169999999999999</v>
      </c>
      <c r="L20" s="16">
        <v>133.69</v>
      </c>
    </row>
    <row r="21" spans="2:12" x14ac:dyDescent="0.25"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2" x14ac:dyDescent="0.25">
      <c r="C22" s="16"/>
      <c r="D22" s="16"/>
      <c r="E22" s="13" t="s">
        <v>77</v>
      </c>
      <c r="F22" s="16"/>
      <c r="G22" s="16"/>
      <c r="H22" s="16"/>
      <c r="I22" s="16"/>
      <c r="J22" s="16"/>
      <c r="K22" s="16"/>
      <c r="L22" s="16"/>
    </row>
    <row r="23" spans="2:12" x14ac:dyDescent="0.25">
      <c r="C23" s="16"/>
      <c r="D23" s="16"/>
      <c r="E23" s="20">
        <f>SUM(E5:E20)</f>
        <v>170</v>
      </c>
      <c r="F23" s="20">
        <f>SUM(F5:F20)</f>
        <v>120</v>
      </c>
      <c r="G23" s="16"/>
      <c r="H23" s="16"/>
      <c r="I23" s="16"/>
      <c r="J23" s="16"/>
      <c r="K23" s="16"/>
      <c r="L23" s="16"/>
    </row>
    <row r="24" spans="2:12" x14ac:dyDescent="0.25"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2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2:12" x14ac:dyDescent="0.25"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2" x14ac:dyDescent="0.25">
      <c r="C27" s="16"/>
      <c r="D27" s="16"/>
      <c r="E27" s="14" t="s">
        <v>23</v>
      </c>
      <c r="F27" s="15"/>
      <c r="G27" s="16"/>
      <c r="H27" s="16"/>
      <c r="I27" s="16"/>
      <c r="J27" s="16"/>
      <c r="K27" s="16"/>
      <c r="L27" s="16"/>
    </row>
    <row r="28" spans="2:12" x14ac:dyDescent="0.25">
      <c r="B28" s="1" t="s">
        <v>1</v>
      </c>
      <c r="C28" s="20" t="s">
        <v>2</v>
      </c>
      <c r="D28" s="20"/>
      <c r="E28" s="20" t="s">
        <v>24</v>
      </c>
      <c r="F28" s="20" t="s">
        <v>25</v>
      </c>
      <c r="G28" s="20" t="s">
        <v>26</v>
      </c>
      <c r="H28" s="20" t="s">
        <v>28</v>
      </c>
      <c r="I28" s="20" t="s">
        <v>29</v>
      </c>
      <c r="J28" s="20" t="s">
        <v>30</v>
      </c>
      <c r="K28" s="20" t="s">
        <v>27</v>
      </c>
      <c r="L28" s="20" t="s">
        <v>31</v>
      </c>
    </row>
    <row r="29" spans="2:12" x14ac:dyDescent="0.25"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2" x14ac:dyDescent="0.25">
      <c r="B30" t="s">
        <v>21</v>
      </c>
      <c r="C30" s="16" t="s">
        <v>34</v>
      </c>
      <c r="D30" s="16"/>
      <c r="E30" s="16">
        <v>5</v>
      </c>
      <c r="F30" s="16">
        <v>1</v>
      </c>
      <c r="G30" s="16">
        <v>0.48399999999999999</v>
      </c>
      <c r="H30" s="16">
        <v>94.7</v>
      </c>
      <c r="I30" s="16">
        <v>94.7</v>
      </c>
      <c r="J30" s="16">
        <v>289.7</v>
      </c>
      <c r="K30" s="18">
        <v>0.2</v>
      </c>
      <c r="L30" s="16">
        <v>60.58</v>
      </c>
    </row>
    <row r="31" spans="2:12" x14ac:dyDescent="0.25">
      <c r="C31" s="16" t="s">
        <v>36</v>
      </c>
      <c r="D31" s="16"/>
      <c r="E31" s="16">
        <v>9</v>
      </c>
      <c r="F31" s="16">
        <v>4</v>
      </c>
      <c r="G31" s="16">
        <v>0.47399999999999998</v>
      </c>
      <c r="H31" s="17">
        <v>183.57499999999999</v>
      </c>
      <c r="I31" s="17">
        <v>183.57499999999999</v>
      </c>
      <c r="J31" s="17">
        <v>196.32499999999999</v>
      </c>
      <c r="K31" s="18">
        <v>0.58799999999999997</v>
      </c>
      <c r="L31" s="17">
        <v>92.210999999999999</v>
      </c>
    </row>
    <row r="32" spans="2:12" x14ac:dyDescent="0.25">
      <c r="C32" s="16" t="s">
        <v>38</v>
      </c>
      <c r="D32" s="16" t="s">
        <v>39</v>
      </c>
      <c r="E32" s="16"/>
      <c r="F32" s="16"/>
      <c r="G32" s="16"/>
      <c r="H32" s="16"/>
      <c r="I32" s="16"/>
      <c r="J32" s="16"/>
      <c r="K32" s="18"/>
      <c r="L32" s="16"/>
    </row>
    <row r="33" spans="3:12" x14ac:dyDescent="0.25">
      <c r="C33" s="16" t="s">
        <v>46</v>
      </c>
      <c r="D33" s="16" t="s">
        <v>39</v>
      </c>
      <c r="E33" s="16"/>
      <c r="F33" s="16"/>
      <c r="G33" s="16"/>
      <c r="H33" s="16"/>
      <c r="I33" s="16"/>
      <c r="J33" s="16"/>
      <c r="K33" s="18"/>
      <c r="L33" s="16"/>
    </row>
    <row r="34" spans="3:12" x14ac:dyDescent="0.25">
      <c r="C34" s="16" t="s">
        <v>51</v>
      </c>
      <c r="D34" s="16"/>
      <c r="E34" s="16">
        <v>12</v>
      </c>
      <c r="F34" s="16">
        <v>7</v>
      </c>
      <c r="G34" s="16">
        <v>0.40600000000000003</v>
      </c>
      <c r="H34" s="17">
        <v>325.68599999999998</v>
      </c>
      <c r="I34" s="16">
        <v>195.1</v>
      </c>
      <c r="J34" s="17">
        <v>261.529</v>
      </c>
      <c r="K34" s="18">
        <v>0.71399999999999997</v>
      </c>
      <c r="L34" s="17">
        <v>71.858000000000004</v>
      </c>
    </row>
    <row r="35" spans="3:12" x14ac:dyDescent="0.25">
      <c r="C35" s="16" t="s">
        <v>55</v>
      </c>
      <c r="D35" s="16"/>
      <c r="E35" s="16">
        <v>14</v>
      </c>
      <c r="F35" s="16">
        <v>9</v>
      </c>
      <c r="G35" s="16">
        <v>0.439</v>
      </c>
      <c r="H35" s="17">
        <v>560.33299999999997</v>
      </c>
      <c r="I35" s="17">
        <v>323.34399999999999</v>
      </c>
      <c r="J35" s="16">
        <v>399.1</v>
      </c>
      <c r="K35" s="18">
        <v>1.778</v>
      </c>
      <c r="L35" s="16">
        <v>75.599999999999994</v>
      </c>
    </row>
    <row r="36" spans="3:12" x14ac:dyDescent="0.25">
      <c r="C36" s="16" t="s">
        <v>58</v>
      </c>
      <c r="D36" s="16"/>
      <c r="E36" s="16">
        <v>16</v>
      </c>
      <c r="F36" s="16">
        <v>14</v>
      </c>
      <c r="G36" s="16">
        <v>0.48899999999999999</v>
      </c>
      <c r="H36" s="16">
        <v>742.05</v>
      </c>
      <c r="I36" s="17">
        <v>455.98599999999999</v>
      </c>
      <c r="J36" s="17">
        <v>385.42099999999999</v>
      </c>
      <c r="K36" s="18">
        <v>1.3640000000000001</v>
      </c>
      <c r="L36" s="17">
        <v>84.888000000000005</v>
      </c>
    </row>
    <row r="37" spans="3:12" x14ac:dyDescent="0.25">
      <c r="C37" s="16" t="s">
        <v>63</v>
      </c>
      <c r="D37" s="16"/>
      <c r="E37" s="16">
        <v>5</v>
      </c>
      <c r="F37" s="16">
        <v>3</v>
      </c>
      <c r="G37" s="16">
        <v>0.5</v>
      </c>
      <c r="H37" s="17">
        <v>480.233</v>
      </c>
      <c r="I37" s="16">
        <v>414.3</v>
      </c>
      <c r="J37" s="17">
        <v>226.833</v>
      </c>
      <c r="K37" s="18">
        <v>1.0329999999999999</v>
      </c>
      <c r="L37" s="16">
        <v>64.2</v>
      </c>
    </row>
    <row r="38" spans="3:12" x14ac:dyDescent="0.25">
      <c r="C38" s="16" t="s">
        <v>67</v>
      </c>
      <c r="D38" s="16"/>
      <c r="E38" s="16">
        <v>16</v>
      </c>
      <c r="F38" s="16">
        <v>12</v>
      </c>
      <c r="G38" s="16">
        <v>0.48299999999999998</v>
      </c>
      <c r="H38" s="17">
        <v>603.98299999999995</v>
      </c>
      <c r="I38" s="17">
        <v>366.78300000000002</v>
      </c>
      <c r="J38" s="17">
        <v>447.58300000000003</v>
      </c>
      <c r="K38" s="18">
        <v>1.429</v>
      </c>
      <c r="L38" s="17">
        <v>94.218999999999994</v>
      </c>
    </row>
    <row r="39" spans="3:12" x14ac:dyDescent="0.25">
      <c r="C39" s="16" t="s">
        <v>71</v>
      </c>
      <c r="D39" s="16"/>
      <c r="E39" s="16">
        <v>3</v>
      </c>
      <c r="F39" s="16">
        <v>2</v>
      </c>
      <c r="G39" s="16">
        <v>0.45200000000000001</v>
      </c>
      <c r="H39" s="16">
        <v>747.35</v>
      </c>
      <c r="I39" s="16">
        <v>409.1</v>
      </c>
      <c r="J39" s="16">
        <v>404</v>
      </c>
      <c r="K39" s="18">
        <v>1.1000000000000001</v>
      </c>
      <c r="L39" s="17">
        <v>67.867000000000004</v>
      </c>
    </row>
    <row r="40" spans="3:12" x14ac:dyDescent="0.25">
      <c r="C40" s="16" t="s">
        <v>73</v>
      </c>
      <c r="D40" s="16"/>
      <c r="E40" s="16">
        <v>21</v>
      </c>
      <c r="F40" s="16">
        <v>16</v>
      </c>
      <c r="G40" s="16">
        <v>0.41299999999999998</v>
      </c>
      <c r="H40" s="17">
        <v>863.21900000000005</v>
      </c>
      <c r="I40" s="17">
        <v>386.43700000000001</v>
      </c>
      <c r="J40" s="17">
        <v>392.08800000000002</v>
      </c>
      <c r="K40" s="18">
        <v>1.512</v>
      </c>
      <c r="L40" s="17">
        <v>76.462000000000003</v>
      </c>
    </row>
    <row r="41" spans="3:12" x14ac:dyDescent="0.25">
      <c r="C41" s="16" t="s">
        <v>76</v>
      </c>
      <c r="D41" s="16"/>
      <c r="E41" s="16">
        <v>25</v>
      </c>
      <c r="F41" s="16">
        <v>16</v>
      </c>
      <c r="G41" s="16">
        <v>0.46600000000000003</v>
      </c>
      <c r="H41" s="17">
        <v>998.93700000000001</v>
      </c>
      <c r="I41" s="17">
        <v>424.88099999999997</v>
      </c>
      <c r="J41" s="17">
        <v>362.32499999999999</v>
      </c>
      <c r="K41" s="18">
        <v>1.403</v>
      </c>
      <c r="L41" s="17">
        <v>97.183999999999997</v>
      </c>
    </row>
    <row r="42" spans="3:12" x14ac:dyDescent="0.25">
      <c r="C42" s="16" t="s">
        <v>53</v>
      </c>
      <c r="D42" s="16"/>
      <c r="E42" s="16">
        <v>8</v>
      </c>
      <c r="F42" s="16">
        <v>5</v>
      </c>
      <c r="G42" s="16">
        <v>0.47899999999999998</v>
      </c>
      <c r="H42" s="16">
        <v>758.72</v>
      </c>
      <c r="I42" s="16">
        <v>467.54</v>
      </c>
      <c r="J42" s="16">
        <v>775.22</v>
      </c>
      <c r="K42" s="18">
        <v>1.45</v>
      </c>
      <c r="L42" s="17">
        <v>99.224999999999994</v>
      </c>
    </row>
    <row r="43" spans="3:12" x14ac:dyDescent="0.25">
      <c r="C43" s="16" t="s">
        <v>60</v>
      </c>
      <c r="D43" s="16"/>
      <c r="E43" s="16">
        <v>6</v>
      </c>
      <c r="F43" s="16">
        <v>6</v>
      </c>
      <c r="G43" s="16">
        <v>0.39400000000000002</v>
      </c>
      <c r="H43" s="17">
        <v>613.56700000000001</v>
      </c>
      <c r="I43" s="16">
        <v>290.85000000000002</v>
      </c>
      <c r="J43" s="17">
        <v>284.28300000000002</v>
      </c>
      <c r="K43" s="18">
        <v>1.1499999999999999</v>
      </c>
      <c r="L43" s="16">
        <v>81.2</v>
      </c>
    </row>
    <row r="44" spans="3:12" x14ac:dyDescent="0.25">
      <c r="C44" s="16" t="s">
        <v>65</v>
      </c>
      <c r="D44" s="16"/>
      <c r="E44" s="16">
        <v>4</v>
      </c>
      <c r="F44" s="16">
        <v>1</v>
      </c>
      <c r="G44" s="16">
        <v>0.48599999999999999</v>
      </c>
      <c r="H44" s="16">
        <v>310.39999999999998</v>
      </c>
      <c r="I44" s="16">
        <v>310.39999999999998</v>
      </c>
      <c r="J44" s="16">
        <v>266.60000000000002</v>
      </c>
      <c r="K44" s="18">
        <v>0.75</v>
      </c>
      <c r="L44" s="16">
        <v>80.25</v>
      </c>
    </row>
    <row r="45" spans="3:12" x14ac:dyDescent="0.25">
      <c r="C45" s="16" t="s">
        <v>69</v>
      </c>
      <c r="D45" s="16"/>
      <c r="E45" s="16">
        <v>9</v>
      </c>
      <c r="F45" s="16">
        <v>6</v>
      </c>
      <c r="G45" s="16">
        <v>0.46899999999999997</v>
      </c>
      <c r="H45" s="16">
        <v>797.35</v>
      </c>
      <c r="I45" s="17">
        <v>434.96699999999998</v>
      </c>
      <c r="J45" s="17">
        <v>580.66700000000003</v>
      </c>
      <c r="K45" s="18">
        <v>1.7749999999999999</v>
      </c>
      <c r="L45" s="16">
        <v>107.2</v>
      </c>
    </row>
    <row r="46" spans="3:12" x14ac:dyDescent="0.25">
      <c r="C46" s="16" t="s">
        <v>75</v>
      </c>
      <c r="D46" s="16"/>
      <c r="E46" s="16">
        <v>12</v>
      </c>
      <c r="F46" s="16">
        <v>8</v>
      </c>
      <c r="G46" s="16">
        <v>0.44700000000000001</v>
      </c>
      <c r="H46" s="16">
        <v>466.75</v>
      </c>
      <c r="I46" s="17">
        <v>337.16199999999998</v>
      </c>
      <c r="J46" s="17">
        <v>530.26199999999994</v>
      </c>
      <c r="K46" s="18">
        <v>1.556</v>
      </c>
      <c r="L46" s="17">
        <v>87.007999999999996</v>
      </c>
    </row>
    <row r="47" spans="3:12" x14ac:dyDescent="0.25"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9" spans="3:12" x14ac:dyDescent="0.25">
      <c r="E49" s="10" t="s">
        <v>77</v>
      </c>
    </row>
    <row r="50" spans="3:12" x14ac:dyDescent="0.25">
      <c r="E50" s="1">
        <f>SUM(E30:E46)</f>
        <v>165</v>
      </c>
      <c r="F50" s="1">
        <f>SUM(F30:F46)</f>
        <v>110</v>
      </c>
    </row>
    <row r="54" spans="3:12" x14ac:dyDescent="0.25">
      <c r="E54" s="2" t="s">
        <v>23</v>
      </c>
      <c r="F54" s="3"/>
    </row>
    <row r="55" spans="3:12" x14ac:dyDescent="0.25">
      <c r="E55" s="1" t="s">
        <v>24</v>
      </c>
      <c r="F55" s="1" t="s">
        <v>25</v>
      </c>
      <c r="G55" s="1" t="s">
        <v>26</v>
      </c>
      <c r="H55" s="1" t="s">
        <v>28</v>
      </c>
      <c r="I55" s="1" t="s">
        <v>29</v>
      </c>
      <c r="J55" s="1" t="s">
        <v>30</v>
      </c>
      <c r="K55" s="1" t="s">
        <v>27</v>
      </c>
      <c r="L55" s="1" t="s">
        <v>31</v>
      </c>
    </row>
    <row r="56" spans="3:12" x14ac:dyDescent="0.25">
      <c r="C56" s="5" t="s">
        <v>44</v>
      </c>
      <c r="E56" s="4">
        <f>TTEST(E5:E20,E30:E46,2,2)</f>
        <v>0.89053209188198168</v>
      </c>
      <c r="F56" s="4">
        <f>TTEST(F5:F20,F30:F46,2,2)</f>
        <v>0.93936652401765253</v>
      </c>
      <c r="G56" s="4">
        <f>TTEST(G5:G20,G30:G46,2,2)</f>
        <v>0.61302769209790586</v>
      </c>
      <c r="H56" s="4">
        <f>TTEST(H5:H20,H30:H46,2,2)</f>
        <v>2.3889769795981276E-3</v>
      </c>
      <c r="I56" s="4">
        <f>TTEST(I5:I20,I30:I46,2,2)</f>
        <v>3.5412029685062539E-2</v>
      </c>
      <c r="J56" s="4">
        <f>TTEST(J5:J20,J30:J46,2,2)</f>
        <v>0.15669549200084626</v>
      </c>
      <c r="K56" s="4">
        <f>TTEST(K5:K20,K30:K46,2,2)</f>
        <v>5.8396494363809906E-2</v>
      </c>
      <c r="L56" s="4">
        <f>TTEST(L5:L20,L30:L46,2,2)</f>
        <v>4.5877307263525345E-3</v>
      </c>
    </row>
    <row r="59" spans="3:12" x14ac:dyDescent="0.25">
      <c r="C59" t="s">
        <v>42</v>
      </c>
      <c r="E59" s="2" t="s">
        <v>23</v>
      </c>
      <c r="F59" s="3"/>
    </row>
    <row r="60" spans="3:12" x14ac:dyDescent="0.25">
      <c r="E60" s="1" t="s">
        <v>24</v>
      </c>
      <c r="F60" s="1" t="s">
        <v>25</v>
      </c>
      <c r="G60" s="1" t="s">
        <v>26</v>
      </c>
      <c r="H60" s="1" t="s">
        <v>28</v>
      </c>
      <c r="I60" s="1" t="s">
        <v>29</v>
      </c>
      <c r="J60" s="1" t="s">
        <v>30</v>
      </c>
      <c r="K60" s="1" t="s">
        <v>27</v>
      </c>
      <c r="L60" s="1" t="s">
        <v>31</v>
      </c>
    </row>
    <row r="61" spans="3:12" x14ac:dyDescent="0.25">
      <c r="C61" s="1" t="s">
        <v>0</v>
      </c>
      <c r="E61" s="6">
        <f>AVERAGE(E5:E20)</f>
        <v>10.625</v>
      </c>
      <c r="F61" s="6">
        <f>AVERAGE(F5:F20)</f>
        <v>7.5</v>
      </c>
      <c r="G61" s="9">
        <f>AVERAGE(G5:G20)</f>
        <v>0.46856249999999999</v>
      </c>
      <c r="H61" s="6">
        <f>AVERAGE(H5:H20)</f>
        <v>955.32293750000008</v>
      </c>
      <c r="I61" s="6">
        <f>AVERAGE(I5:I20)</f>
        <v>432.13037500000007</v>
      </c>
      <c r="J61" s="6">
        <f>AVERAGE(J5:J20)</f>
        <v>463.84093750000005</v>
      </c>
      <c r="K61" s="6">
        <f>AVERAGE(K5:K20)</f>
        <v>1.5523749999999998</v>
      </c>
      <c r="L61" s="6">
        <f>AVERAGE(L5:L20)</f>
        <v>119.24312500000001</v>
      </c>
    </row>
    <row r="62" spans="3:12" x14ac:dyDescent="0.25">
      <c r="C62" s="1" t="s">
        <v>21</v>
      </c>
      <c r="E62" s="6">
        <f>AVERAGE(E30:E46)</f>
        <v>11</v>
      </c>
      <c r="F62" s="6">
        <f t="shared" ref="F62:L62" si="0">AVERAGE(F30:F46)</f>
        <v>7.333333333333333</v>
      </c>
      <c r="G62" s="9">
        <f t="shared" si="0"/>
        <v>0.45873333333333333</v>
      </c>
      <c r="H62" s="6">
        <f>AVERAGE(H30:H46)</f>
        <v>569.79019999999991</v>
      </c>
      <c r="I62" s="6">
        <f t="shared" si="0"/>
        <v>339.67499999999995</v>
      </c>
      <c r="J62" s="6">
        <f t="shared" si="0"/>
        <v>386.79573333333337</v>
      </c>
      <c r="K62" s="6">
        <f t="shared" si="0"/>
        <v>1.1868000000000001</v>
      </c>
      <c r="L62" s="6">
        <f t="shared" si="0"/>
        <v>82.663466666666679</v>
      </c>
    </row>
    <row r="65" spans="3:12" x14ac:dyDescent="0.25">
      <c r="C65" t="s">
        <v>43</v>
      </c>
      <c r="E65" s="2" t="s">
        <v>23</v>
      </c>
      <c r="F65" s="3"/>
    </row>
    <row r="66" spans="3:12" x14ac:dyDescent="0.25">
      <c r="E66" s="1" t="s">
        <v>24</v>
      </c>
      <c r="F66" s="1" t="s">
        <v>25</v>
      </c>
      <c r="G66" s="1" t="s">
        <v>26</v>
      </c>
      <c r="H66" s="1" t="s">
        <v>28</v>
      </c>
      <c r="I66" s="1" t="s">
        <v>29</v>
      </c>
      <c r="J66" s="1" t="s">
        <v>30</v>
      </c>
      <c r="K66" s="1" t="s">
        <v>27</v>
      </c>
      <c r="L66" s="1" t="s">
        <v>31</v>
      </c>
    </row>
    <row r="67" spans="3:12" x14ac:dyDescent="0.25">
      <c r="C67" s="1" t="s">
        <v>0</v>
      </c>
      <c r="E67" s="6">
        <f>STDEV(E5:E20)/SQRT(16)</f>
        <v>2.0953818267800264</v>
      </c>
      <c r="F67" s="6">
        <f>STDEV(F5:F20)/SQRT(16)</f>
        <v>1.6980380835933373</v>
      </c>
      <c r="G67" s="6">
        <f>STDEV(G5:G20)/SQRT(16)</f>
        <v>1.6826558558322886E-2</v>
      </c>
      <c r="H67" s="6">
        <f>STDEV(H5:H20)/SQRT(16)</f>
        <v>92.891027467694101</v>
      </c>
      <c r="I67" s="6">
        <f>STDEV(I5:I20)/SQRT(16)</f>
        <v>30.674149629597789</v>
      </c>
      <c r="J67" s="6">
        <f>STDEV(J5:J20)/SQRT(16)</f>
        <v>35.629505028658983</v>
      </c>
      <c r="K67" s="6">
        <f>STDEV(K5:K20)/SQRT(16)</f>
        <v>0.14149395967672976</v>
      </c>
      <c r="L67" s="6">
        <f>STDEV(L5:L20)/SQRT(16)</f>
        <v>11.036125382456094</v>
      </c>
    </row>
    <row r="68" spans="3:12" x14ac:dyDescent="0.25">
      <c r="C68" s="1" t="s">
        <v>21</v>
      </c>
      <c r="E68" s="6">
        <f>STDEV(E30:E31,E34:E46)/SQRT(15)</f>
        <v>1.667618775665584</v>
      </c>
      <c r="F68" s="6">
        <f t="shared" ref="F68:L68" si="1">STDEV(F30:F31,F34:F46)/SQRT(15)</f>
        <v>1.3225756497101968</v>
      </c>
      <c r="G68" s="6">
        <f t="shared" si="1"/>
        <v>8.459126751433942E-3</v>
      </c>
      <c r="H68" s="6">
        <f t="shared" si="1"/>
        <v>66.993321425006883</v>
      </c>
      <c r="I68" s="6">
        <f t="shared" si="1"/>
        <v>28.311565736419816</v>
      </c>
      <c r="J68" s="6">
        <f t="shared" si="1"/>
        <v>39.385495517472187</v>
      </c>
      <c r="K68" s="6">
        <f t="shared" si="1"/>
        <v>0.11797599432975865</v>
      </c>
      <c r="L68" s="6">
        <f t="shared" si="1"/>
        <v>3.5161335283527242</v>
      </c>
    </row>
  </sheetData>
  <mergeCells count="2">
    <mergeCell ref="E2:F2"/>
    <mergeCell ref="E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Activity Scan FGF8</vt:lpstr>
      <vt:lpstr>Network Analysis FGF8</vt:lpstr>
      <vt:lpstr>Axon Tracking FGF8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2015-06-05T18:17:20Z</dcterms:created>
  <dcterms:modified xsi:type="dcterms:W3CDTF">2024-09-11T13:35:33Z</dcterms:modified>
</cp:coreProperties>
</file>