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idis1/Documents/Lab stuff/Projects/Sebocyte project/Manuscript/eLife/For VOR/"/>
    </mc:Choice>
  </mc:AlternateContent>
  <xr:revisionPtr revIDLastSave="0" documentId="13_ncr:1_{51FB0223-090F-274B-9A41-298291BE5704}" xr6:coauthVersionLast="47" xr6:coauthVersionMax="47" xr10:uidLastSave="{00000000-0000-0000-0000-000000000000}"/>
  <bookViews>
    <workbookView xWindow="26460" yWindow="5060" windowWidth="27640" windowHeight="16940" xr2:uid="{A503B37F-9BF4-7F4F-8FA8-D7C3E0BC1FBC}"/>
  </bookViews>
  <sheets>
    <sheet name="Panel a, b, c" sheetId="4" r:id="rId1"/>
    <sheet name="Panel d" sheetId="1" r:id="rId2"/>
    <sheet name="Panel g" sheetId="2" r:id="rId3"/>
    <sheet name="Panel h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" l="1"/>
  <c r="L57" i="4"/>
  <c r="L58" i="4" s="1"/>
  <c r="M55" i="4"/>
  <c r="M56" i="4" s="1"/>
  <c r="L55" i="4"/>
  <c r="L56" i="4" s="1"/>
  <c r="J55" i="4"/>
  <c r="J56" i="4" s="1"/>
  <c r="H55" i="4"/>
  <c r="K55" i="4" s="1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35" i="4"/>
  <c r="M35" i="4" s="1"/>
  <c r="M34" i="4"/>
  <c r="L34" i="4"/>
  <c r="K34" i="4"/>
  <c r="J34" i="4"/>
  <c r="I34" i="4"/>
  <c r="H34" i="4"/>
  <c r="M33" i="4"/>
  <c r="L33" i="4"/>
  <c r="K33" i="4"/>
  <c r="J33" i="4"/>
  <c r="I33" i="4"/>
  <c r="H33" i="4"/>
  <c r="H32" i="4"/>
  <c r="K32" i="4" s="1"/>
  <c r="M31" i="4"/>
  <c r="L31" i="4"/>
  <c r="K31" i="4"/>
  <c r="H31" i="4"/>
  <c r="J31" i="4" s="1"/>
  <c r="H30" i="4"/>
  <c r="M30" i="4" s="1"/>
  <c r="M29" i="4"/>
  <c r="L29" i="4"/>
  <c r="K29" i="4"/>
  <c r="J29" i="4"/>
  <c r="I29" i="4"/>
  <c r="H29" i="4"/>
  <c r="M28" i="4"/>
  <c r="L28" i="4"/>
  <c r="K28" i="4"/>
  <c r="J28" i="4"/>
  <c r="I28" i="4"/>
  <c r="H28" i="4"/>
  <c r="H27" i="4"/>
  <c r="K27" i="4" s="1"/>
  <c r="M26" i="4"/>
  <c r="L26" i="4"/>
  <c r="K26" i="4"/>
  <c r="H26" i="4"/>
  <c r="J26" i="4" s="1"/>
  <c r="H25" i="4"/>
  <c r="L25" i="4" s="1"/>
  <c r="M24" i="4"/>
  <c r="L24" i="4"/>
  <c r="K24" i="4"/>
  <c r="J24" i="4"/>
  <c r="I24" i="4"/>
  <c r="H24" i="4"/>
  <c r="M23" i="4"/>
  <c r="L23" i="4"/>
  <c r="K23" i="4"/>
  <c r="J23" i="4"/>
  <c r="I23" i="4"/>
  <c r="H23" i="4"/>
  <c r="H22" i="4"/>
  <c r="J22" i="4" s="1"/>
  <c r="M21" i="4"/>
  <c r="L21" i="4"/>
  <c r="K21" i="4"/>
  <c r="H21" i="4"/>
  <c r="J21" i="4" s="1"/>
  <c r="M15" i="4"/>
  <c r="L15" i="4"/>
  <c r="H15" i="4"/>
  <c r="K15" i="4" s="1"/>
  <c r="H14" i="4"/>
  <c r="M14" i="4" s="1"/>
  <c r="L13" i="4"/>
  <c r="K13" i="4"/>
  <c r="J13" i="4"/>
  <c r="H13" i="4"/>
  <c r="I13" i="4" s="1"/>
  <c r="M12" i="4"/>
  <c r="L12" i="4"/>
  <c r="K12" i="4"/>
  <c r="J12" i="4"/>
  <c r="H12" i="4"/>
  <c r="I12" i="4" s="1"/>
  <c r="H11" i="4"/>
  <c r="L11" i="4" s="1"/>
  <c r="M10" i="4"/>
  <c r="L10" i="4"/>
  <c r="H10" i="4"/>
  <c r="K10" i="4" s="1"/>
  <c r="H9" i="4"/>
  <c r="M9" i="4" s="1"/>
  <c r="L8" i="4"/>
  <c r="K8" i="4"/>
  <c r="J8" i="4"/>
  <c r="H8" i="4"/>
  <c r="I8" i="4" s="1"/>
  <c r="M7" i="4"/>
  <c r="L7" i="4"/>
  <c r="K7" i="4"/>
  <c r="J7" i="4"/>
  <c r="H7" i="4"/>
  <c r="I7" i="4" s="1"/>
  <c r="H6" i="4"/>
  <c r="K6" i="4" s="1"/>
  <c r="M5" i="4"/>
  <c r="L5" i="4"/>
  <c r="H5" i="4"/>
  <c r="K5" i="4" s="1"/>
  <c r="H4" i="4"/>
  <c r="M4" i="4" s="1"/>
  <c r="L3" i="4"/>
  <c r="K3" i="4"/>
  <c r="J3" i="4"/>
  <c r="H3" i="4"/>
  <c r="O26" i="3"/>
  <c r="O27" i="3" s="1"/>
  <c r="K26" i="3"/>
  <c r="K27" i="3" s="1"/>
  <c r="G26" i="3"/>
  <c r="G27" i="3" s="1"/>
  <c r="P22" i="3"/>
  <c r="P21" i="3"/>
  <c r="P20" i="3"/>
  <c r="L22" i="3"/>
  <c r="L21" i="3"/>
  <c r="L20" i="3"/>
  <c r="H20" i="3"/>
  <c r="H19" i="3"/>
  <c r="H18" i="3"/>
  <c r="D20" i="3"/>
  <c r="D19" i="3"/>
  <c r="D18" i="3"/>
  <c r="O22" i="3"/>
  <c r="K22" i="3"/>
  <c r="O21" i="3"/>
  <c r="K21" i="3"/>
  <c r="O20" i="3"/>
  <c r="K20" i="3"/>
  <c r="P19" i="3"/>
  <c r="L19" i="3"/>
  <c r="G19" i="3"/>
  <c r="G20" i="3" s="1"/>
  <c r="C19" i="3"/>
  <c r="C20" i="3" s="1"/>
  <c r="P18" i="3"/>
  <c r="L18" i="3"/>
  <c r="G18" i="3"/>
  <c r="C18" i="3"/>
  <c r="P17" i="3"/>
  <c r="L17" i="3"/>
  <c r="H17" i="3"/>
  <c r="D17" i="3"/>
  <c r="P16" i="3"/>
  <c r="L16" i="3"/>
  <c r="H16" i="3"/>
  <c r="D16" i="3"/>
  <c r="P15" i="3"/>
  <c r="L15" i="3"/>
  <c r="H15" i="3"/>
  <c r="D15" i="3"/>
  <c r="P14" i="3"/>
  <c r="L14" i="3"/>
  <c r="H14" i="3"/>
  <c r="D14" i="3"/>
  <c r="P13" i="3"/>
  <c r="L13" i="3"/>
  <c r="H13" i="3"/>
  <c r="D13" i="3"/>
  <c r="P12" i="3"/>
  <c r="L12" i="3"/>
  <c r="H12" i="3"/>
  <c r="D12" i="3"/>
  <c r="P11" i="3"/>
  <c r="L11" i="3"/>
  <c r="H11" i="3"/>
  <c r="D11" i="3"/>
  <c r="P10" i="3"/>
  <c r="L10" i="3"/>
  <c r="H10" i="3"/>
  <c r="D10" i="3"/>
  <c r="P9" i="3"/>
  <c r="L9" i="3"/>
  <c r="H9" i="3"/>
  <c r="D9" i="3"/>
  <c r="P8" i="3"/>
  <c r="L8" i="3"/>
  <c r="H8" i="3"/>
  <c r="D8" i="3"/>
  <c r="P7" i="3"/>
  <c r="L7" i="3"/>
  <c r="H7" i="3"/>
  <c r="D7" i="3"/>
  <c r="P6" i="3"/>
  <c r="L6" i="3"/>
  <c r="H6" i="3"/>
  <c r="D6" i="3"/>
  <c r="P5" i="3"/>
  <c r="L5" i="3"/>
  <c r="H5" i="3"/>
  <c r="D5" i="3"/>
  <c r="O36" i="2"/>
  <c r="O37" i="2" s="1"/>
  <c r="K36" i="2"/>
  <c r="K37" i="2" s="1"/>
  <c r="G36" i="2"/>
  <c r="G37" i="2" s="1"/>
  <c r="K34" i="2"/>
  <c r="K33" i="2"/>
  <c r="G33" i="2"/>
  <c r="G34" i="2" s="1"/>
  <c r="K32" i="2"/>
  <c r="G32" i="2"/>
  <c r="C32" i="2"/>
  <c r="C33" i="2" s="1"/>
  <c r="L31" i="2"/>
  <c r="H31" i="2"/>
  <c r="C31" i="2"/>
  <c r="L30" i="2"/>
  <c r="H30" i="2"/>
  <c r="D30" i="2"/>
  <c r="L29" i="2"/>
  <c r="H29" i="2"/>
  <c r="D29" i="2"/>
  <c r="O28" i="2"/>
  <c r="O29" i="2" s="1"/>
  <c r="L28" i="2"/>
  <c r="H28" i="2"/>
  <c r="D28" i="2"/>
  <c r="O27" i="2"/>
  <c r="L27" i="2"/>
  <c r="H27" i="2"/>
  <c r="D27" i="2"/>
  <c r="P26" i="2"/>
  <c r="L26" i="2"/>
  <c r="H26" i="2"/>
  <c r="D26" i="2"/>
  <c r="P25" i="2"/>
  <c r="L25" i="2"/>
  <c r="H25" i="2"/>
  <c r="D25" i="2"/>
  <c r="P24" i="2"/>
  <c r="L24" i="2"/>
  <c r="H24" i="2"/>
  <c r="D24" i="2"/>
  <c r="P23" i="2"/>
  <c r="L23" i="2"/>
  <c r="H23" i="2"/>
  <c r="D23" i="2"/>
  <c r="P22" i="2"/>
  <c r="L22" i="2"/>
  <c r="H22" i="2"/>
  <c r="D22" i="2"/>
  <c r="P21" i="2"/>
  <c r="L21" i="2"/>
  <c r="H21" i="2"/>
  <c r="D21" i="2"/>
  <c r="P20" i="2"/>
  <c r="L20" i="2"/>
  <c r="H20" i="2"/>
  <c r="D20" i="2"/>
  <c r="P19" i="2"/>
  <c r="L19" i="2"/>
  <c r="H19" i="2"/>
  <c r="D19" i="2"/>
  <c r="P18" i="2"/>
  <c r="L18" i="2"/>
  <c r="H18" i="2"/>
  <c r="D18" i="2"/>
  <c r="P17" i="2"/>
  <c r="L17" i="2"/>
  <c r="H17" i="2"/>
  <c r="D17" i="2"/>
  <c r="P16" i="2"/>
  <c r="L16" i="2"/>
  <c r="H16" i="2"/>
  <c r="D16" i="2"/>
  <c r="P15" i="2"/>
  <c r="L15" i="2"/>
  <c r="H15" i="2"/>
  <c r="D15" i="2"/>
  <c r="P14" i="2"/>
  <c r="L14" i="2"/>
  <c r="H14" i="2"/>
  <c r="D14" i="2"/>
  <c r="P13" i="2"/>
  <c r="L13" i="2"/>
  <c r="H13" i="2"/>
  <c r="D13" i="2"/>
  <c r="P12" i="2"/>
  <c r="L12" i="2"/>
  <c r="H12" i="2"/>
  <c r="D12" i="2"/>
  <c r="P11" i="2"/>
  <c r="L11" i="2"/>
  <c r="H11" i="2"/>
  <c r="D11" i="2"/>
  <c r="P10" i="2"/>
  <c r="L10" i="2"/>
  <c r="H10" i="2"/>
  <c r="D10" i="2"/>
  <c r="P9" i="2"/>
  <c r="L9" i="2"/>
  <c r="H9" i="2"/>
  <c r="D9" i="2"/>
  <c r="P8" i="2"/>
  <c r="L8" i="2"/>
  <c r="H8" i="2"/>
  <c r="D8" i="2"/>
  <c r="P7" i="2"/>
  <c r="L7" i="2"/>
  <c r="H7" i="2"/>
  <c r="D7" i="2"/>
  <c r="P6" i="2"/>
  <c r="L6" i="2"/>
  <c r="H6" i="2"/>
  <c r="D6" i="2"/>
  <c r="P5" i="2"/>
  <c r="L5" i="2"/>
  <c r="H5" i="2"/>
  <c r="D5" i="2"/>
  <c r="M18" i="1"/>
  <c r="M19" i="1" s="1"/>
  <c r="M17" i="1"/>
  <c r="N17" i="1"/>
  <c r="N3" i="1"/>
  <c r="N4" i="1"/>
  <c r="N5" i="1"/>
  <c r="N6" i="1"/>
  <c r="N7" i="1"/>
  <c r="N8" i="1"/>
  <c r="N9" i="1"/>
  <c r="N10" i="1"/>
  <c r="N18" i="1" s="1"/>
  <c r="N19" i="1" s="1"/>
  <c r="N11" i="1"/>
  <c r="N12" i="1"/>
  <c r="L21" i="1" s="1"/>
  <c r="L22" i="1" s="1"/>
  <c r="N13" i="1"/>
  <c r="N14" i="1"/>
  <c r="N15" i="1"/>
  <c r="N16" i="1"/>
  <c r="N2" i="1"/>
  <c r="L18" i="1"/>
  <c r="L19" i="1" s="1"/>
  <c r="L17" i="1"/>
  <c r="G21" i="1"/>
  <c r="H19" i="1"/>
  <c r="I19" i="1"/>
  <c r="H18" i="1"/>
  <c r="I18" i="1"/>
  <c r="H17" i="1"/>
  <c r="I1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G18" i="1"/>
  <c r="G19" i="1" s="1"/>
  <c r="G17" i="1"/>
  <c r="D2" i="1"/>
  <c r="D3" i="1"/>
  <c r="D4" i="1"/>
  <c r="D5" i="1"/>
  <c r="D6" i="1"/>
  <c r="D7" i="1"/>
  <c r="D8" i="1"/>
  <c r="D15" i="1" s="1"/>
  <c r="D9" i="1"/>
  <c r="D10" i="1"/>
  <c r="D11" i="1"/>
  <c r="D12" i="1"/>
  <c r="D13" i="1"/>
  <c r="D14" i="1"/>
  <c r="B15" i="1"/>
  <c r="C15" i="1"/>
  <c r="B16" i="1"/>
  <c r="C16" i="1"/>
  <c r="C17" i="1" s="1"/>
  <c r="D16" i="1"/>
  <c r="D17" i="1" s="1"/>
  <c r="B17" i="1"/>
  <c r="K56" i="4" l="1"/>
  <c r="K57" i="4"/>
  <c r="K58" i="4" s="1"/>
  <c r="K37" i="4"/>
  <c r="K38" i="4" s="1"/>
  <c r="I11" i="4"/>
  <c r="K22" i="4"/>
  <c r="M6" i="4"/>
  <c r="I10" i="4"/>
  <c r="I15" i="4"/>
  <c r="L22" i="4"/>
  <c r="L27" i="4"/>
  <c r="L32" i="4"/>
  <c r="I55" i="4"/>
  <c r="J14" i="4"/>
  <c r="I30" i="4"/>
  <c r="K4" i="4"/>
  <c r="K9" i="4"/>
  <c r="K17" i="4" s="1"/>
  <c r="K18" i="4" s="1"/>
  <c r="K14" i="4"/>
  <c r="L6" i="4"/>
  <c r="M25" i="4"/>
  <c r="I5" i="4"/>
  <c r="I17" i="4" s="1"/>
  <c r="I18" i="4" s="1"/>
  <c r="M11" i="4"/>
  <c r="J5" i="4"/>
  <c r="J10" i="4"/>
  <c r="J15" i="4"/>
  <c r="I21" i="4"/>
  <c r="M22" i="4"/>
  <c r="I26" i="4"/>
  <c r="M27" i="4"/>
  <c r="I31" i="4"/>
  <c r="M32" i="4"/>
  <c r="J57" i="4"/>
  <c r="J58" i="4" s="1"/>
  <c r="M3" i="4"/>
  <c r="M8" i="4"/>
  <c r="M13" i="4"/>
  <c r="M57" i="4"/>
  <c r="M58" i="4" s="1"/>
  <c r="I14" i="4"/>
  <c r="J9" i="4"/>
  <c r="I25" i="4"/>
  <c r="I35" i="4"/>
  <c r="I4" i="4"/>
  <c r="I16" i="4" s="1"/>
  <c r="I9" i="4"/>
  <c r="J4" i="4"/>
  <c r="I6" i="4"/>
  <c r="J25" i="4"/>
  <c r="J30" i="4"/>
  <c r="J35" i="4"/>
  <c r="L4" i="4"/>
  <c r="J6" i="4"/>
  <c r="L9" i="4"/>
  <c r="J11" i="4"/>
  <c r="L14" i="4"/>
  <c r="I22" i="4"/>
  <c r="K25" i="4"/>
  <c r="I27" i="4"/>
  <c r="K30" i="4"/>
  <c r="K36" i="4" s="1"/>
  <c r="I32" i="4"/>
  <c r="K35" i="4"/>
  <c r="K11" i="4"/>
  <c r="K16" i="4" s="1"/>
  <c r="J27" i="4"/>
  <c r="J37" i="4" s="1"/>
  <c r="J38" i="4" s="1"/>
  <c r="L30" i="4"/>
  <c r="J32" i="4"/>
  <c r="L35" i="4"/>
  <c r="G22" i="1"/>
  <c r="L17" i="4" l="1"/>
  <c r="L18" i="4" s="1"/>
  <c r="L36" i="4"/>
  <c r="L16" i="4"/>
  <c r="J36" i="4"/>
  <c r="J16" i="4"/>
  <c r="M36" i="4"/>
  <c r="L37" i="4"/>
  <c r="L38" i="4" s="1"/>
  <c r="I37" i="4"/>
  <c r="I38" i="4" s="1"/>
  <c r="I36" i="4"/>
  <c r="M16" i="4"/>
  <c r="M17" i="4"/>
  <c r="M18" i="4" s="1"/>
  <c r="I56" i="4"/>
  <c r="I57" i="4"/>
  <c r="I58" i="4" s="1"/>
  <c r="J17" i="4"/>
  <c r="J18" i="4" s="1"/>
  <c r="M37" i="4"/>
  <c r="M38" i="4" s="1"/>
</calcChain>
</file>

<file path=xl/sharedStrings.xml><?xml version="1.0" encoding="utf-8"?>
<sst xmlns="http://schemas.openxmlformats.org/spreadsheetml/2006/main" count="207" uniqueCount="66">
  <si>
    <t>aRW</t>
  </si>
  <si>
    <t>total basal cells</t>
  </si>
  <si>
    <t>both</t>
  </si>
  <si>
    <t>%</t>
  </si>
  <si>
    <t>aJ1</t>
  </si>
  <si>
    <t>aJ2</t>
  </si>
  <si>
    <t>avg</t>
  </si>
  <si>
    <t>stdev</t>
  </si>
  <si>
    <t>sem</t>
  </si>
  <si>
    <t>t.test</t>
  </si>
  <si>
    <t>Day 7</t>
  </si>
  <si>
    <t>Looking at IFE</t>
  </si>
  <si>
    <t>Measuring width of tissue</t>
  </si>
  <si>
    <t>Width</t>
  </si>
  <si>
    <t>aJ1J2</t>
  </si>
  <si>
    <t>5</t>
  </si>
  <si>
    <t>10</t>
  </si>
  <si>
    <t>15</t>
  </si>
  <si>
    <t>20</t>
  </si>
  <si>
    <t>4</t>
  </si>
  <si>
    <t>9</t>
  </si>
  <si>
    <t>14</t>
  </si>
  <si>
    <t>Average</t>
  </si>
  <si>
    <t>tdist</t>
  </si>
  <si>
    <t>um</t>
  </si>
  <si>
    <t>Width (pixels)</t>
  </si>
  <si>
    <t>Width (um)</t>
  </si>
  <si>
    <t>Looking at adipose tissue</t>
  </si>
  <si>
    <t>Measuring width of tissue - widest point</t>
  </si>
  <si>
    <t>1</t>
  </si>
  <si>
    <t>13</t>
  </si>
  <si>
    <t>8</t>
  </si>
  <si>
    <t>Percentage</t>
  </si>
  <si>
    <t>N1ICD+ve location</t>
  </si>
  <si>
    <t>B</t>
  </si>
  <si>
    <t>B/M</t>
  </si>
  <si>
    <t>M</t>
  </si>
  <si>
    <t>M/T</t>
  </si>
  <si>
    <t>T</t>
  </si>
  <si>
    <t>total</t>
  </si>
  <si>
    <t>T,T,M/T,M,M,B,B,B</t>
  </si>
  <si>
    <t>B,B,B,B/M, M,M/T,T</t>
  </si>
  <si>
    <t>B, M</t>
  </si>
  <si>
    <t>T, 2 T/M, M</t>
  </si>
  <si>
    <t>B, B/M, M</t>
  </si>
  <si>
    <t>B, B, B, B/M, T</t>
  </si>
  <si>
    <t>B,B,B,B,M,T</t>
  </si>
  <si>
    <t>B, B/M, M,M</t>
  </si>
  <si>
    <t>B/M,T,T T</t>
  </si>
  <si>
    <t>B,B,B/M, M</t>
  </si>
  <si>
    <t>B,B,M,M,M/T</t>
  </si>
  <si>
    <t>B, B, B, B/M, M</t>
  </si>
  <si>
    <t>std</t>
  </si>
  <si>
    <t>B, M, M/T, T</t>
  </si>
  <si>
    <t>B,B, B/M,B/M, M, M/T</t>
  </si>
  <si>
    <t>B, B/M, B/M, M, M</t>
  </si>
  <si>
    <t>B, B/M, T, T</t>
  </si>
  <si>
    <t>B, M, T</t>
  </si>
  <si>
    <t>B, B/M, M/T, T</t>
  </si>
  <si>
    <t>B,M,T,T</t>
  </si>
  <si>
    <t>B,B,M,T</t>
  </si>
  <si>
    <t>B,M,M</t>
  </si>
  <si>
    <t>B,B,B/M,M</t>
  </si>
  <si>
    <t>B,B,M,M/T,T</t>
  </si>
  <si>
    <t>B,B/M,M,T</t>
  </si>
  <si>
    <t>B,B,B,B/M,B/M, M,M,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</si>
</sst>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1" applyFont="1"/>
    <xf numFmtId="0" fontId="2" fillId="0" borderId="0" xfId="0" applyFont="1"/>
    <xf numFmtId="49" fontId="0" fillId="0" borderId="0" xfId="0" applyNumberFormat="1" applyAlignment="1">
      <alignment horizontal="right"/>
    </xf>
    <xf numFmtId="0" fontId="0" fillId="0" borderId="0" xfId="1" applyNumberFormat="1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3" fillId="0" borderId="0" xfId="0" applyFont="1"/>
    <xf numFmtId="9" fontId="2" fillId="0" borderId="0" xfId="0" applyNumberFormat="1" applyFont="1"/>
    <xf numFmtId="9" fontId="2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DA3A-45BC-424A-BF3B-54DB196B5C62}">
  <dimension ref="A1:M58"/>
  <sheetViews>
    <sheetView tabSelected="1" workbookViewId="0">
      <selection activeCell="I4" sqref="I4"/>
    </sheetView>
  </sheetViews>
  <sheetFormatPr baseColWidth="10" defaultRowHeight="16" x14ac:dyDescent="0.2"/>
  <sheetData>
    <row r="1" spans="1:13" x14ac:dyDescent="0.2">
      <c r="A1" s="2" t="s">
        <v>0</v>
      </c>
      <c r="I1" t="s">
        <v>32</v>
      </c>
    </row>
    <row r="2" spans="1:13" x14ac:dyDescent="0.2">
      <c r="A2" s="7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</row>
    <row r="3" spans="1:13" x14ac:dyDescent="0.2">
      <c r="A3" s="7" t="s">
        <v>40</v>
      </c>
      <c r="C3">
        <v>3</v>
      </c>
      <c r="D3">
        <v>0</v>
      </c>
      <c r="E3">
        <v>2</v>
      </c>
      <c r="F3">
        <v>1</v>
      </c>
      <c r="G3">
        <v>2</v>
      </c>
      <c r="H3">
        <f>SUM(C3:G3)</f>
        <v>8</v>
      </c>
      <c r="I3" s="1">
        <f>C3/H3</f>
        <v>0.375</v>
      </c>
      <c r="J3" s="1">
        <f>D3/H3</f>
        <v>0</v>
      </c>
      <c r="K3" s="1">
        <f>E3/H3</f>
        <v>0.25</v>
      </c>
      <c r="L3" s="1">
        <f>F3/H3</f>
        <v>0.125</v>
      </c>
      <c r="M3" s="1">
        <f>G3/H3</f>
        <v>0.25</v>
      </c>
    </row>
    <row r="4" spans="1:13" x14ac:dyDescent="0.2">
      <c r="A4" s="7" t="s">
        <v>41</v>
      </c>
      <c r="C4">
        <v>3</v>
      </c>
      <c r="D4">
        <v>1</v>
      </c>
      <c r="E4">
        <v>1</v>
      </c>
      <c r="F4">
        <v>1</v>
      </c>
      <c r="G4">
        <v>1</v>
      </c>
      <c r="H4">
        <f t="shared" ref="H4:H15" si="0">SUM(C4:G4)</f>
        <v>7</v>
      </c>
      <c r="I4" s="1">
        <f t="shared" ref="I4:I15" si="1">C4/H4</f>
        <v>0.42857142857142855</v>
      </c>
      <c r="J4" s="1">
        <f t="shared" ref="J4:J15" si="2">D4/H4</f>
        <v>0.14285714285714285</v>
      </c>
      <c r="K4" s="1">
        <f t="shared" ref="K4:K15" si="3">E4/H4</f>
        <v>0.14285714285714285</v>
      </c>
      <c r="L4" s="1">
        <f t="shared" ref="L4:L15" si="4">F4/H4</f>
        <v>0.14285714285714285</v>
      </c>
      <c r="M4" s="1">
        <f t="shared" ref="M4:M15" si="5">G4/H4</f>
        <v>0.14285714285714285</v>
      </c>
    </row>
    <row r="5" spans="1:13" x14ac:dyDescent="0.2">
      <c r="A5" s="7" t="s">
        <v>42</v>
      </c>
      <c r="C5">
        <v>1</v>
      </c>
      <c r="D5">
        <v>0</v>
      </c>
      <c r="E5">
        <v>1</v>
      </c>
      <c r="F5">
        <v>0</v>
      </c>
      <c r="G5">
        <v>0</v>
      </c>
      <c r="H5">
        <f t="shared" si="0"/>
        <v>2</v>
      </c>
      <c r="I5" s="1">
        <f t="shared" si="1"/>
        <v>0.5</v>
      </c>
      <c r="J5" s="1">
        <f t="shared" si="2"/>
        <v>0</v>
      </c>
      <c r="K5" s="1">
        <f t="shared" si="3"/>
        <v>0.5</v>
      </c>
      <c r="L5" s="1">
        <f t="shared" si="4"/>
        <v>0</v>
      </c>
      <c r="M5" s="1">
        <f t="shared" si="5"/>
        <v>0</v>
      </c>
    </row>
    <row r="6" spans="1:13" x14ac:dyDescent="0.2">
      <c r="A6" s="7" t="s">
        <v>43</v>
      </c>
      <c r="C6">
        <v>0</v>
      </c>
      <c r="D6">
        <v>0</v>
      </c>
      <c r="E6">
        <v>1</v>
      </c>
      <c r="F6">
        <v>2</v>
      </c>
      <c r="G6">
        <v>1</v>
      </c>
      <c r="H6">
        <f t="shared" si="0"/>
        <v>4</v>
      </c>
      <c r="I6" s="1">
        <f t="shared" si="1"/>
        <v>0</v>
      </c>
      <c r="J6" s="1">
        <f t="shared" si="2"/>
        <v>0</v>
      </c>
      <c r="K6" s="1">
        <f t="shared" si="3"/>
        <v>0.25</v>
      </c>
      <c r="L6" s="1">
        <f t="shared" si="4"/>
        <v>0.5</v>
      </c>
      <c r="M6" s="1">
        <f t="shared" si="5"/>
        <v>0.25</v>
      </c>
    </row>
    <row r="7" spans="1:13" x14ac:dyDescent="0.2">
      <c r="A7" s="7" t="s">
        <v>44</v>
      </c>
      <c r="C7">
        <v>1</v>
      </c>
      <c r="D7">
        <v>1</v>
      </c>
      <c r="E7">
        <v>1</v>
      </c>
      <c r="F7">
        <v>0</v>
      </c>
      <c r="G7">
        <v>0</v>
      </c>
      <c r="H7">
        <f t="shared" si="0"/>
        <v>3</v>
      </c>
      <c r="I7" s="1">
        <f t="shared" si="1"/>
        <v>0.33333333333333331</v>
      </c>
      <c r="J7" s="1">
        <f t="shared" si="2"/>
        <v>0.33333333333333331</v>
      </c>
      <c r="K7" s="1">
        <f t="shared" si="3"/>
        <v>0.33333333333333331</v>
      </c>
      <c r="L7" s="1">
        <f t="shared" si="4"/>
        <v>0</v>
      </c>
      <c r="M7" s="1">
        <f t="shared" si="5"/>
        <v>0</v>
      </c>
    </row>
    <row r="8" spans="1:13" x14ac:dyDescent="0.2">
      <c r="A8" s="7" t="s">
        <v>45</v>
      </c>
      <c r="C8">
        <v>3</v>
      </c>
      <c r="D8">
        <v>1</v>
      </c>
      <c r="E8">
        <v>0</v>
      </c>
      <c r="F8">
        <v>0</v>
      </c>
      <c r="G8">
        <v>1</v>
      </c>
      <c r="H8">
        <f t="shared" si="0"/>
        <v>5</v>
      </c>
      <c r="I8" s="1">
        <f t="shared" si="1"/>
        <v>0.6</v>
      </c>
      <c r="J8" s="1">
        <f t="shared" si="2"/>
        <v>0.2</v>
      </c>
      <c r="K8" s="1">
        <f t="shared" si="3"/>
        <v>0</v>
      </c>
      <c r="L8" s="1">
        <f t="shared" si="4"/>
        <v>0</v>
      </c>
      <c r="M8" s="1">
        <f t="shared" si="5"/>
        <v>0.2</v>
      </c>
    </row>
    <row r="9" spans="1:13" x14ac:dyDescent="0.2">
      <c r="A9" s="7" t="s">
        <v>44</v>
      </c>
      <c r="C9">
        <v>1</v>
      </c>
      <c r="D9">
        <v>1</v>
      </c>
      <c r="E9">
        <v>1</v>
      </c>
      <c r="F9">
        <v>0</v>
      </c>
      <c r="G9">
        <v>0</v>
      </c>
      <c r="H9">
        <f t="shared" si="0"/>
        <v>3</v>
      </c>
      <c r="I9" s="1">
        <f t="shared" si="1"/>
        <v>0.33333333333333331</v>
      </c>
      <c r="J9" s="1">
        <f t="shared" si="2"/>
        <v>0.33333333333333331</v>
      </c>
      <c r="K9" s="1">
        <f t="shared" si="3"/>
        <v>0.33333333333333331</v>
      </c>
      <c r="L9" s="1">
        <f t="shared" si="4"/>
        <v>0</v>
      </c>
      <c r="M9" s="1">
        <f t="shared" si="5"/>
        <v>0</v>
      </c>
    </row>
    <row r="10" spans="1:13" x14ac:dyDescent="0.2">
      <c r="A10" s="7" t="s">
        <v>46</v>
      </c>
      <c r="C10">
        <v>4</v>
      </c>
      <c r="D10">
        <v>0</v>
      </c>
      <c r="E10">
        <v>1</v>
      </c>
      <c r="F10">
        <v>0</v>
      </c>
      <c r="G10">
        <v>1</v>
      </c>
      <c r="H10">
        <f t="shared" si="0"/>
        <v>6</v>
      </c>
      <c r="I10" s="1">
        <f t="shared" si="1"/>
        <v>0.66666666666666663</v>
      </c>
      <c r="J10" s="1">
        <f t="shared" si="2"/>
        <v>0</v>
      </c>
      <c r="K10" s="1">
        <f t="shared" si="3"/>
        <v>0.16666666666666666</v>
      </c>
      <c r="L10" s="1">
        <f t="shared" si="4"/>
        <v>0</v>
      </c>
      <c r="M10" s="1">
        <f t="shared" si="5"/>
        <v>0.16666666666666666</v>
      </c>
    </row>
    <row r="11" spans="1:13" x14ac:dyDescent="0.2">
      <c r="A11" s="7" t="s">
        <v>47</v>
      </c>
      <c r="C11">
        <v>1</v>
      </c>
      <c r="D11">
        <v>1</v>
      </c>
      <c r="E11">
        <v>2</v>
      </c>
      <c r="F11">
        <v>0</v>
      </c>
      <c r="G11">
        <v>0</v>
      </c>
      <c r="H11">
        <f t="shared" si="0"/>
        <v>4</v>
      </c>
      <c r="I11" s="1">
        <f t="shared" si="1"/>
        <v>0.25</v>
      </c>
      <c r="J11" s="1">
        <f t="shared" si="2"/>
        <v>0.25</v>
      </c>
      <c r="K11" s="1">
        <f t="shared" si="3"/>
        <v>0.5</v>
      </c>
      <c r="L11" s="1">
        <f t="shared" si="4"/>
        <v>0</v>
      </c>
      <c r="M11" s="1">
        <f t="shared" si="5"/>
        <v>0</v>
      </c>
    </row>
    <row r="12" spans="1:13" x14ac:dyDescent="0.2">
      <c r="A12" s="7" t="s">
        <v>48</v>
      </c>
      <c r="C12">
        <v>0</v>
      </c>
      <c r="D12">
        <v>1</v>
      </c>
      <c r="E12">
        <v>0</v>
      </c>
      <c r="F12">
        <v>0</v>
      </c>
      <c r="G12">
        <v>3</v>
      </c>
      <c r="H12">
        <f t="shared" si="0"/>
        <v>4</v>
      </c>
      <c r="I12" s="1">
        <f t="shared" si="1"/>
        <v>0</v>
      </c>
      <c r="J12" s="1">
        <f t="shared" si="2"/>
        <v>0.25</v>
      </c>
      <c r="K12" s="1">
        <f t="shared" si="3"/>
        <v>0</v>
      </c>
      <c r="L12" s="1">
        <f t="shared" si="4"/>
        <v>0</v>
      </c>
      <c r="M12" s="1">
        <f t="shared" si="5"/>
        <v>0.75</v>
      </c>
    </row>
    <row r="13" spans="1:13" x14ac:dyDescent="0.2">
      <c r="A13" s="7" t="s">
        <v>49</v>
      </c>
      <c r="C13">
        <v>2</v>
      </c>
      <c r="D13">
        <v>1</v>
      </c>
      <c r="E13">
        <v>1</v>
      </c>
      <c r="F13">
        <v>0</v>
      </c>
      <c r="G13">
        <v>0</v>
      </c>
      <c r="H13">
        <f t="shared" si="0"/>
        <v>4</v>
      </c>
      <c r="I13" s="1">
        <f t="shared" si="1"/>
        <v>0.5</v>
      </c>
      <c r="J13" s="1">
        <f t="shared" si="2"/>
        <v>0.25</v>
      </c>
      <c r="K13" s="1">
        <f t="shared" si="3"/>
        <v>0.25</v>
      </c>
      <c r="L13" s="1">
        <f t="shared" si="4"/>
        <v>0</v>
      </c>
      <c r="M13" s="1">
        <f t="shared" si="5"/>
        <v>0</v>
      </c>
    </row>
    <row r="14" spans="1:13" x14ac:dyDescent="0.2">
      <c r="A14" s="7" t="s">
        <v>50</v>
      </c>
      <c r="C14">
        <v>2</v>
      </c>
      <c r="D14">
        <v>0</v>
      </c>
      <c r="E14">
        <v>2</v>
      </c>
      <c r="F14">
        <v>1</v>
      </c>
      <c r="G14">
        <v>0</v>
      </c>
      <c r="H14">
        <f t="shared" si="0"/>
        <v>5</v>
      </c>
      <c r="I14" s="1">
        <f t="shared" si="1"/>
        <v>0.4</v>
      </c>
      <c r="J14" s="1">
        <f t="shared" si="2"/>
        <v>0</v>
      </c>
      <c r="K14" s="1">
        <f t="shared" si="3"/>
        <v>0.4</v>
      </c>
      <c r="L14" s="1">
        <f t="shared" si="4"/>
        <v>0.2</v>
      </c>
      <c r="M14" s="1">
        <f t="shared" si="5"/>
        <v>0</v>
      </c>
    </row>
    <row r="15" spans="1:13" x14ac:dyDescent="0.2">
      <c r="A15" s="7" t="s">
        <v>51</v>
      </c>
      <c r="C15">
        <v>3</v>
      </c>
      <c r="D15">
        <v>1</v>
      </c>
      <c r="E15">
        <v>1</v>
      </c>
      <c r="F15">
        <v>0</v>
      </c>
      <c r="G15">
        <v>0</v>
      </c>
      <c r="H15">
        <f t="shared" si="0"/>
        <v>5</v>
      </c>
      <c r="I15" s="1">
        <f t="shared" si="1"/>
        <v>0.6</v>
      </c>
      <c r="J15" s="1">
        <f t="shared" si="2"/>
        <v>0.2</v>
      </c>
      <c r="K15" s="1">
        <f t="shared" si="3"/>
        <v>0.2</v>
      </c>
      <c r="L15" s="1">
        <f t="shared" si="4"/>
        <v>0</v>
      </c>
      <c r="M15" s="1">
        <f t="shared" si="5"/>
        <v>0</v>
      </c>
    </row>
    <row r="16" spans="1:13" x14ac:dyDescent="0.2">
      <c r="H16" s="2" t="s">
        <v>6</v>
      </c>
      <c r="I16" s="8">
        <f>AVERAGE(I3:I15)</f>
        <v>0.38360805860805858</v>
      </c>
      <c r="J16" s="8">
        <f t="shared" ref="J16:M16" si="6">AVERAGE(J3:J15)</f>
        <v>0.15073260073260072</v>
      </c>
      <c r="K16" s="8">
        <f t="shared" si="6"/>
        <v>0.2558608058608059</v>
      </c>
      <c r="L16" s="8">
        <f t="shared" si="6"/>
        <v>7.4450549450549436E-2</v>
      </c>
      <c r="M16" s="8">
        <f t="shared" si="6"/>
        <v>0.13534798534798534</v>
      </c>
    </row>
    <row r="17" spans="1:13" x14ac:dyDescent="0.2">
      <c r="H17" s="2" t="s">
        <v>52</v>
      </c>
      <c r="I17" s="8">
        <f>STDEV(I3:I15)</f>
        <v>0.20825630880336965</v>
      </c>
      <c r="J17" s="8">
        <f t="shared" ref="J17:M17" si="7">STDEV(J3:J15)</f>
        <v>0.13378037520520689</v>
      </c>
      <c r="K17" s="8">
        <f t="shared" si="7"/>
        <v>0.15991309816602303</v>
      </c>
      <c r="L17" s="8">
        <f t="shared" si="7"/>
        <v>0.14548071670326648</v>
      </c>
      <c r="M17" s="8">
        <f t="shared" si="7"/>
        <v>0.21164788727432488</v>
      </c>
    </row>
    <row r="18" spans="1:13" x14ac:dyDescent="0.2">
      <c r="H18" s="2" t="s">
        <v>8</v>
      </c>
      <c r="I18" s="9">
        <f>I17/SQRT(13)</f>
        <v>5.7759907679185533E-2</v>
      </c>
      <c r="J18" s="9">
        <f t="shared" ref="J18:M18" si="8">J17/SQRT(13)</f>
        <v>3.7104000188706521E-2</v>
      </c>
      <c r="K18" s="9">
        <f t="shared" si="8"/>
        <v>4.4351913465838652E-2</v>
      </c>
      <c r="L18" s="9">
        <f t="shared" si="8"/>
        <v>4.0349091051144446E-2</v>
      </c>
      <c r="M18" s="9">
        <f t="shared" si="8"/>
        <v>5.870056230086159E-2</v>
      </c>
    </row>
    <row r="19" spans="1:13" x14ac:dyDescent="0.2">
      <c r="A19" s="2" t="s">
        <v>4</v>
      </c>
      <c r="I19" t="s">
        <v>32</v>
      </c>
    </row>
    <row r="20" spans="1:13" x14ac:dyDescent="0.2">
      <c r="A20" s="7" t="s">
        <v>33</v>
      </c>
      <c r="C20" t="s">
        <v>34</v>
      </c>
      <c r="D20" t="s">
        <v>35</v>
      </c>
      <c r="E20" t="s">
        <v>36</v>
      </c>
      <c r="F20" t="s">
        <v>37</v>
      </c>
      <c r="G20" t="s">
        <v>38</v>
      </c>
      <c r="H20" t="s">
        <v>39</v>
      </c>
      <c r="I20" t="s">
        <v>34</v>
      </c>
      <c r="J20" t="s">
        <v>35</v>
      </c>
      <c r="K20" t="s">
        <v>36</v>
      </c>
      <c r="L20" t="s">
        <v>37</v>
      </c>
      <c r="M20" t="s">
        <v>38</v>
      </c>
    </row>
    <row r="21" spans="1:13" x14ac:dyDescent="0.2">
      <c r="A21" s="7" t="s">
        <v>53</v>
      </c>
      <c r="C21">
        <v>1</v>
      </c>
      <c r="D21">
        <v>0</v>
      </c>
      <c r="E21">
        <v>1</v>
      </c>
      <c r="F21">
        <v>1</v>
      </c>
      <c r="G21">
        <v>1</v>
      </c>
      <c r="H21">
        <f>SUM(C21:G21)</f>
        <v>4</v>
      </c>
      <c r="I21" s="1">
        <f>C21/H21</f>
        <v>0.25</v>
      </c>
      <c r="J21" s="1">
        <f>D21/H21</f>
        <v>0</v>
      </c>
      <c r="K21" s="1">
        <f>E21/H21</f>
        <v>0.25</v>
      </c>
      <c r="L21" s="1">
        <f>F21/H21</f>
        <v>0.25</v>
      </c>
      <c r="M21" s="1">
        <f>G21/H21</f>
        <v>0.25</v>
      </c>
    </row>
    <row r="22" spans="1:13" x14ac:dyDescent="0.2">
      <c r="A22" s="7" t="s">
        <v>44</v>
      </c>
      <c r="C22">
        <v>1</v>
      </c>
      <c r="D22">
        <v>1</v>
      </c>
      <c r="E22">
        <v>1</v>
      </c>
      <c r="F22">
        <v>0</v>
      </c>
      <c r="G22">
        <v>0</v>
      </c>
      <c r="H22">
        <f t="shared" ref="H22:H35" si="9">SUM(C22:G22)</f>
        <v>3</v>
      </c>
      <c r="I22" s="1">
        <f t="shared" ref="I22:I35" si="10">C22/H22</f>
        <v>0.33333333333333331</v>
      </c>
      <c r="J22" s="1">
        <f t="shared" ref="J22:J35" si="11">D22/H22</f>
        <v>0.33333333333333331</v>
      </c>
      <c r="K22" s="1">
        <f t="shared" ref="K22:K35" si="12">E22/H22</f>
        <v>0.33333333333333331</v>
      </c>
      <c r="L22" s="1">
        <f t="shared" ref="L22:L35" si="13">F22/H22</f>
        <v>0</v>
      </c>
      <c r="M22" s="1">
        <f t="shared" ref="M22:M35" si="14">G22/H22</f>
        <v>0</v>
      </c>
    </row>
    <row r="23" spans="1:13" x14ac:dyDescent="0.2">
      <c r="A23" s="7" t="s">
        <v>54</v>
      </c>
      <c r="C23">
        <v>2</v>
      </c>
      <c r="D23">
        <v>2</v>
      </c>
      <c r="E23">
        <v>1</v>
      </c>
      <c r="F23">
        <v>1</v>
      </c>
      <c r="G23">
        <v>0</v>
      </c>
      <c r="H23">
        <f t="shared" si="9"/>
        <v>6</v>
      </c>
      <c r="I23" s="1">
        <f t="shared" si="10"/>
        <v>0.33333333333333331</v>
      </c>
      <c r="J23" s="1">
        <f t="shared" si="11"/>
        <v>0.33333333333333331</v>
      </c>
      <c r="K23" s="1">
        <f t="shared" si="12"/>
        <v>0.16666666666666666</v>
      </c>
      <c r="L23" s="1">
        <f t="shared" si="13"/>
        <v>0.16666666666666666</v>
      </c>
      <c r="M23" s="1">
        <f t="shared" si="14"/>
        <v>0</v>
      </c>
    </row>
    <row r="24" spans="1:13" x14ac:dyDescent="0.2">
      <c r="A24" s="7" t="s">
        <v>55</v>
      </c>
      <c r="C24">
        <v>1</v>
      </c>
      <c r="D24">
        <v>2</v>
      </c>
      <c r="E24">
        <v>2</v>
      </c>
      <c r="F24">
        <v>0</v>
      </c>
      <c r="G24">
        <v>0</v>
      </c>
      <c r="H24">
        <f t="shared" si="9"/>
        <v>5</v>
      </c>
      <c r="I24" s="1">
        <f t="shared" si="10"/>
        <v>0.2</v>
      </c>
      <c r="J24" s="1">
        <f t="shared" si="11"/>
        <v>0.4</v>
      </c>
      <c r="K24" s="1">
        <f t="shared" si="12"/>
        <v>0.4</v>
      </c>
      <c r="L24" s="1">
        <f t="shared" si="13"/>
        <v>0</v>
      </c>
      <c r="M24" s="1">
        <f t="shared" si="14"/>
        <v>0</v>
      </c>
    </row>
    <row r="25" spans="1:13" x14ac:dyDescent="0.2">
      <c r="A25" s="7" t="s">
        <v>56</v>
      </c>
      <c r="C25">
        <v>1</v>
      </c>
      <c r="D25">
        <v>1</v>
      </c>
      <c r="E25">
        <v>0</v>
      </c>
      <c r="F25">
        <v>0</v>
      </c>
      <c r="G25">
        <v>2</v>
      </c>
      <c r="H25">
        <f t="shared" si="9"/>
        <v>4</v>
      </c>
      <c r="I25" s="1">
        <f t="shared" si="10"/>
        <v>0.25</v>
      </c>
      <c r="J25" s="1">
        <f t="shared" si="11"/>
        <v>0.25</v>
      </c>
      <c r="K25" s="1">
        <f t="shared" si="12"/>
        <v>0</v>
      </c>
      <c r="L25" s="1">
        <f t="shared" si="13"/>
        <v>0</v>
      </c>
      <c r="M25" s="1">
        <f t="shared" si="14"/>
        <v>0.5</v>
      </c>
    </row>
    <row r="26" spans="1:13" x14ac:dyDescent="0.2">
      <c r="A26" s="7" t="s">
        <v>57</v>
      </c>
      <c r="C26">
        <v>1</v>
      </c>
      <c r="D26">
        <v>0</v>
      </c>
      <c r="E26">
        <v>1</v>
      </c>
      <c r="F26">
        <v>0</v>
      </c>
      <c r="G26">
        <v>1</v>
      </c>
      <c r="H26">
        <f t="shared" si="9"/>
        <v>3</v>
      </c>
      <c r="I26" s="1">
        <f t="shared" si="10"/>
        <v>0.33333333333333331</v>
      </c>
      <c r="J26" s="1">
        <f t="shared" si="11"/>
        <v>0</v>
      </c>
      <c r="K26" s="1">
        <f t="shared" si="12"/>
        <v>0.33333333333333331</v>
      </c>
      <c r="L26" s="1">
        <f t="shared" si="13"/>
        <v>0</v>
      </c>
      <c r="M26" s="1">
        <f t="shared" si="14"/>
        <v>0.33333333333333331</v>
      </c>
    </row>
    <row r="27" spans="1:13" x14ac:dyDescent="0.2">
      <c r="A27" s="7" t="s">
        <v>58</v>
      </c>
      <c r="C27">
        <v>1</v>
      </c>
      <c r="D27">
        <v>1</v>
      </c>
      <c r="E27">
        <v>0</v>
      </c>
      <c r="F27">
        <v>1</v>
      </c>
      <c r="G27">
        <v>1</v>
      </c>
      <c r="H27">
        <f t="shared" si="9"/>
        <v>4</v>
      </c>
      <c r="I27" s="1">
        <f t="shared" si="10"/>
        <v>0.25</v>
      </c>
      <c r="J27" s="1">
        <f t="shared" si="11"/>
        <v>0.25</v>
      </c>
      <c r="K27" s="1">
        <f t="shared" si="12"/>
        <v>0</v>
      </c>
      <c r="L27" s="1">
        <f t="shared" si="13"/>
        <v>0.25</v>
      </c>
      <c r="M27" s="1">
        <f t="shared" si="14"/>
        <v>0.25</v>
      </c>
    </row>
    <row r="28" spans="1:13" x14ac:dyDescent="0.2">
      <c r="A28" s="7" t="s">
        <v>59</v>
      </c>
      <c r="C28">
        <v>1</v>
      </c>
      <c r="D28">
        <v>0</v>
      </c>
      <c r="E28">
        <v>1</v>
      </c>
      <c r="F28">
        <v>0</v>
      </c>
      <c r="G28">
        <v>2</v>
      </c>
      <c r="H28">
        <f t="shared" si="9"/>
        <v>4</v>
      </c>
      <c r="I28" s="1">
        <f t="shared" si="10"/>
        <v>0.25</v>
      </c>
      <c r="J28" s="1">
        <f t="shared" si="11"/>
        <v>0</v>
      </c>
      <c r="K28" s="1">
        <f t="shared" si="12"/>
        <v>0.25</v>
      </c>
      <c r="L28" s="1">
        <f t="shared" si="13"/>
        <v>0</v>
      </c>
      <c r="M28" s="1">
        <f t="shared" si="14"/>
        <v>0.5</v>
      </c>
    </row>
    <row r="29" spans="1:13" x14ac:dyDescent="0.2">
      <c r="A29" s="7" t="s">
        <v>60</v>
      </c>
      <c r="C29">
        <v>2</v>
      </c>
      <c r="D29">
        <v>0</v>
      </c>
      <c r="E29">
        <v>1</v>
      </c>
      <c r="F29">
        <v>0</v>
      </c>
      <c r="G29">
        <v>1</v>
      </c>
      <c r="H29">
        <f t="shared" si="9"/>
        <v>4</v>
      </c>
      <c r="I29" s="1">
        <f t="shared" si="10"/>
        <v>0.5</v>
      </c>
      <c r="J29" s="1">
        <f t="shared" si="11"/>
        <v>0</v>
      </c>
      <c r="K29" s="1">
        <f t="shared" si="12"/>
        <v>0.25</v>
      </c>
      <c r="L29" s="1">
        <f t="shared" si="13"/>
        <v>0</v>
      </c>
      <c r="M29" s="1">
        <f t="shared" si="14"/>
        <v>0.25</v>
      </c>
    </row>
    <row r="30" spans="1:13" x14ac:dyDescent="0.2">
      <c r="A30" s="7" t="s">
        <v>61</v>
      </c>
      <c r="C30">
        <v>1</v>
      </c>
      <c r="D30">
        <v>0</v>
      </c>
      <c r="E30">
        <v>2</v>
      </c>
      <c r="F30">
        <v>0</v>
      </c>
      <c r="G30">
        <v>0</v>
      </c>
      <c r="H30">
        <f t="shared" si="9"/>
        <v>3</v>
      </c>
      <c r="I30" s="1">
        <f t="shared" si="10"/>
        <v>0.33333333333333331</v>
      </c>
      <c r="J30" s="1">
        <f t="shared" si="11"/>
        <v>0</v>
      </c>
      <c r="K30" s="1">
        <f t="shared" si="12"/>
        <v>0.66666666666666663</v>
      </c>
      <c r="L30" s="1">
        <f t="shared" si="13"/>
        <v>0</v>
      </c>
      <c r="M30" s="1">
        <f t="shared" si="14"/>
        <v>0</v>
      </c>
    </row>
    <row r="31" spans="1:13" x14ac:dyDescent="0.2">
      <c r="A31" s="7" t="s">
        <v>62</v>
      </c>
      <c r="C31">
        <v>2</v>
      </c>
      <c r="D31">
        <v>1</v>
      </c>
      <c r="E31">
        <v>1</v>
      </c>
      <c r="F31">
        <v>0</v>
      </c>
      <c r="G31">
        <v>0</v>
      </c>
      <c r="H31">
        <f t="shared" si="9"/>
        <v>4</v>
      </c>
      <c r="I31" s="1">
        <f t="shared" si="10"/>
        <v>0.5</v>
      </c>
      <c r="J31" s="1">
        <f t="shared" si="11"/>
        <v>0.25</v>
      </c>
      <c r="K31" s="1">
        <f t="shared" si="12"/>
        <v>0.25</v>
      </c>
      <c r="L31" s="1">
        <f t="shared" si="13"/>
        <v>0</v>
      </c>
      <c r="M31" s="1">
        <f t="shared" si="14"/>
        <v>0</v>
      </c>
    </row>
    <row r="32" spans="1:13" x14ac:dyDescent="0.2">
      <c r="A32" s="7" t="s">
        <v>63</v>
      </c>
      <c r="C32">
        <v>2</v>
      </c>
      <c r="D32">
        <v>0</v>
      </c>
      <c r="E32">
        <v>1</v>
      </c>
      <c r="F32">
        <v>1</v>
      </c>
      <c r="G32">
        <v>1</v>
      </c>
      <c r="H32">
        <f t="shared" si="9"/>
        <v>5</v>
      </c>
      <c r="I32" s="1">
        <f t="shared" si="10"/>
        <v>0.4</v>
      </c>
      <c r="J32" s="1">
        <f t="shared" si="11"/>
        <v>0</v>
      </c>
      <c r="K32" s="1">
        <f t="shared" si="12"/>
        <v>0.2</v>
      </c>
      <c r="L32" s="1">
        <f t="shared" si="13"/>
        <v>0.2</v>
      </c>
      <c r="M32" s="1">
        <f t="shared" si="14"/>
        <v>0.2</v>
      </c>
    </row>
    <row r="33" spans="1:13" x14ac:dyDescent="0.2">
      <c r="A33" s="7" t="s">
        <v>64</v>
      </c>
      <c r="C33">
        <v>1</v>
      </c>
      <c r="D33">
        <v>1</v>
      </c>
      <c r="E33">
        <v>1</v>
      </c>
      <c r="F33">
        <v>0</v>
      </c>
      <c r="G33">
        <v>1</v>
      </c>
      <c r="H33">
        <f t="shared" si="9"/>
        <v>4</v>
      </c>
      <c r="I33" s="1">
        <f t="shared" si="10"/>
        <v>0.25</v>
      </c>
      <c r="J33" s="1">
        <f t="shared" si="11"/>
        <v>0.25</v>
      </c>
      <c r="K33" s="1">
        <f t="shared" si="12"/>
        <v>0.25</v>
      </c>
      <c r="L33" s="1">
        <f t="shared" si="13"/>
        <v>0</v>
      </c>
      <c r="M33" s="1">
        <f t="shared" si="14"/>
        <v>0.25</v>
      </c>
    </row>
    <row r="34" spans="1:13" x14ac:dyDescent="0.2">
      <c r="A34" s="7" t="s">
        <v>63</v>
      </c>
      <c r="C34">
        <v>2</v>
      </c>
      <c r="D34">
        <v>0</v>
      </c>
      <c r="E34">
        <v>1</v>
      </c>
      <c r="F34">
        <v>1</v>
      </c>
      <c r="G34">
        <v>1</v>
      </c>
      <c r="H34">
        <f t="shared" si="9"/>
        <v>5</v>
      </c>
      <c r="I34" s="1">
        <f t="shared" si="10"/>
        <v>0.4</v>
      </c>
      <c r="J34" s="1">
        <f t="shared" si="11"/>
        <v>0</v>
      </c>
      <c r="K34" s="1">
        <f t="shared" si="12"/>
        <v>0.2</v>
      </c>
      <c r="L34" s="1">
        <f t="shared" si="13"/>
        <v>0.2</v>
      </c>
      <c r="M34" s="1">
        <f t="shared" si="14"/>
        <v>0.2</v>
      </c>
    </row>
    <row r="35" spans="1:13" x14ac:dyDescent="0.2">
      <c r="A35" s="7" t="s">
        <v>65</v>
      </c>
      <c r="C35">
        <v>3</v>
      </c>
      <c r="D35">
        <v>2</v>
      </c>
      <c r="E35">
        <v>2</v>
      </c>
      <c r="F35">
        <v>0</v>
      </c>
      <c r="G35">
        <v>1</v>
      </c>
      <c r="H35">
        <f t="shared" si="9"/>
        <v>8</v>
      </c>
      <c r="I35" s="1">
        <f t="shared" si="10"/>
        <v>0.375</v>
      </c>
      <c r="J35" s="1">
        <f t="shared" si="11"/>
        <v>0.25</v>
      </c>
      <c r="K35" s="1">
        <f t="shared" si="12"/>
        <v>0.25</v>
      </c>
      <c r="L35" s="1">
        <f t="shared" si="13"/>
        <v>0</v>
      </c>
      <c r="M35" s="1">
        <f t="shared" si="14"/>
        <v>0.125</v>
      </c>
    </row>
    <row r="36" spans="1:13" x14ac:dyDescent="0.2">
      <c r="H36" s="2" t="s">
        <v>6</v>
      </c>
      <c r="I36" s="8">
        <f>AVERAGE(I21:I35)</f>
        <v>0.3305555555555556</v>
      </c>
      <c r="J36" s="8">
        <f t="shared" ref="J36:M36" si="15">AVERAGE(J21:J35)</f>
        <v>0.15444444444444444</v>
      </c>
      <c r="K36" s="8">
        <f t="shared" si="15"/>
        <v>0.25333333333333335</v>
      </c>
      <c r="L36" s="8">
        <f t="shared" si="15"/>
        <v>7.1111111111111111E-2</v>
      </c>
      <c r="M36" s="8">
        <f t="shared" si="15"/>
        <v>0.19055555555555556</v>
      </c>
    </row>
    <row r="37" spans="1:13" x14ac:dyDescent="0.2">
      <c r="H37" s="2" t="s">
        <v>52</v>
      </c>
      <c r="I37" s="9">
        <f>STDEV(I21:I35)</f>
        <v>9.2026709948336907E-2</v>
      </c>
      <c r="J37" s="9">
        <f t="shared" ref="J37:M37" si="16">STDEV(J21:J35)</f>
        <v>0.15513264506910715</v>
      </c>
      <c r="K37" s="9">
        <f t="shared" si="16"/>
        <v>0.15738437428741539</v>
      </c>
      <c r="L37" s="9">
        <f t="shared" si="16"/>
        <v>0.10587253991944612</v>
      </c>
      <c r="M37" s="9">
        <f t="shared" si="16"/>
        <v>0.17156107092869599</v>
      </c>
    </row>
    <row r="38" spans="1:13" x14ac:dyDescent="0.2">
      <c r="H38" s="2" t="s">
        <v>8</v>
      </c>
      <c r="I38" s="9">
        <f>I37/SQRT(15)</f>
        <v>2.3761194335744616E-2</v>
      </c>
      <c r="J38" s="9">
        <f t="shared" ref="J38:M38" si="17">J37/SQRT(15)</f>
        <v>4.0055076720383873E-2</v>
      </c>
      <c r="K38" s="9">
        <f t="shared" si="17"/>
        <v>4.0636470704562305E-2</v>
      </c>
      <c r="L38" s="9">
        <f t="shared" si="17"/>
        <v>2.7336172261912983E-2</v>
      </c>
      <c r="M38" s="9">
        <f t="shared" si="17"/>
        <v>4.4296878037623263E-2</v>
      </c>
    </row>
    <row r="39" spans="1:13" x14ac:dyDescent="0.2">
      <c r="A39" s="2" t="s">
        <v>5</v>
      </c>
      <c r="I39" t="s">
        <v>32</v>
      </c>
    </row>
    <row r="40" spans="1:13" x14ac:dyDescent="0.2">
      <c r="A40" s="7" t="s">
        <v>33</v>
      </c>
      <c r="C40" t="s">
        <v>34</v>
      </c>
      <c r="D40" t="s">
        <v>35</v>
      </c>
      <c r="E40" t="s">
        <v>36</v>
      </c>
      <c r="F40" t="s">
        <v>37</v>
      </c>
      <c r="G40" t="s">
        <v>38</v>
      </c>
      <c r="H40" t="s">
        <v>39</v>
      </c>
      <c r="I40" t="s">
        <v>34</v>
      </c>
      <c r="J40" t="s">
        <v>35</v>
      </c>
      <c r="K40" t="s">
        <v>36</v>
      </c>
      <c r="L40" t="s">
        <v>37</v>
      </c>
      <c r="M40" t="s">
        <v>38</v>
      </c>
    </row>
    <row r="41" spans="1:13" x14ac:dyDescent="0.2">
      <c r="C41">
        <v>0</v>
      </c>
      <c r="D41">
        <v>0</v>
      </c>
      <c r="E41">
        <v>0</v>
      </c>
      <c r="F41">
        <v>0</v>
      </c>
      <c r="G41">
        <v>0</v>
      </c>
      <c r="H41">
        <f>SUM(C41:G41)</f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</row>
    <row r="42" spans="1:13" x14ac:dyDescent="0.2">
      <c r="C42">
        <v>0</v>
      </c>
      <c r="D42">
        <v>0</v>
      </c>
      <c r="E42">
        <v>0</v>
      </c>
      <c r="F42">
        <v>0</v>
      </c>
      <c r="G42">
        <v>0</v>
      </c>
      <c r="H42">
        <f t="shared" ref="H42:H55" si="18">SUM(C42:G42)</f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</row>
    <row r="43" spans="1:13" x14ac:dyDescent="0.2">
      <c r="C43">
        <v>0</v>
      </c>
      <c r="D43">
        <v>0</v>
      </c>
      <c r="E43">
        <v>0</v>
      </c>
      <c r="F43">
        <v>0</v>
      </c>
      <c r="G43">
        <v>0</v>
      </c>
      <c r="H43">
        <f t="shared" si="18"/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</row>
    <row r="44" spans="1:13" x14ac:dyDescent="0.2">
      <c r="C44">
        <v>0</v>
      </c>
      <c r="D44">
        <v>0</v>
      </c>
      <c r="E44">
        <v>0</v>
      </c>
      <c r="F44">
        <v>0</v>
      </c>
      <c r="G44">
        <v>0</v>
      </c>
      <c r="H44">
        <f t="shared" si="18"/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</row>
    <row r="45" spans="1:13" x14ac:dyDescent="0.2">
      <c r="C45">
        <v>0</v>
      </c>
      <c r="D45">
        <v>0</v>
      </c>
      <c r="E45">
        <v>0</v>
      </c>
      <c r="F45">
        <v>0</v>
      </c>
      <c r="G45">
        <v>0</v>
      </c>
      <c r="H45">
        <f t="shared" si="18"/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</row>
    <row r="46" spans="1:13" x14ac:dyDescent="0.2">
      <c r="C46">
        <v>0</v>
      </c>
      <c r="D46">
        <v>0</v>
      </c>
      <c r="E46">
        <v>0</v>
      </c>
      <c r="F46">
        <v>0</v>
      </c>
      <c r="G46">
        <v>0</v>
      </c>
      <c r="H46">
        <f t="shared" si="18"/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</row>
    <row r="47" spans="1:13" x14ac:dyDescent="0.2">
      <c r="C47">
        <v>0</v>
      </c>
      <c r="D47">
        <v>0</v>
      </c>
      <c r="E47">
        <v>0</v>
      </c>
      <c r="F47">
        <v>0</v>
      </c>
      <c r="G47">
        <v>0</v>
      </c>
      <c r="H47">
        <f t="shared" si="18"/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</row>
    <row r="48" spans="1:13" x14ac:dyDescent="0.2">
      <c r="C48">
        <v>0</v>
      </c>
      <c r="D48">
        <v>0</v>
      </c>
      <c r="E48">
        <v>0</v>
      </c>
      <c r="F48">
        <v>0</v>
      </c>
      <c r="G48">
        <v>0</v>
      </c>
      <c r="H48">
        <f t="shared" si="18"/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</row>
    <row r="49" spans="1:13" x14ac:dyDescent="0.2">
      <c r="C49">
        <v>0</v>
      </c>
      <c r="D49">
        <v>0</v>
      </c>
      <c r="E49">
        <v>0</v>
      </c>
      <c r="F49">
        <v>0</v>
      </c>
      <c r="G49">
        <v>0</v>
      </c>
      <c r="H49">
        <f t="shared" si="18"/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</row>
    <row r="50" spans="1:13" x14ac:dyDescent="0.2">
      <c r="C50">
        <v>0</v>
      </c>
      <c r="D50">
        <v>0</v>
      </c>
      <c r="E50">
        <v>0</v>
      </c>
      <c r="F50">
        <v>0</v>
      </c>
      <c r="G50">
        <v>0</v>
      </c>
      <c r="H50">
        <f t="shared" si="18"/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</row>
    <row r="51" spans="1:13" x14ac:dyDescent="0.2">
      <c r="C51">
        <v>0</v>
      </c>
      <c r="D51">
        <v>0</v>
      </c>
      <c r="E51">
        <v>0</v>
      </c>
      <c r="F51">
        <v>0</v>
      </c>
      <c r="G51">
        <v>0</v>
      </c>
      <c r="H51">
        <f t="shared" si="18"/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</row>
    <row r="52" spans="1:13" x14ac:dyDescent="0.2">
      <c r="C52">
        <v>0</v>
      </c>
      <c r="D52">
        <v>0</v>
      </c>
      <c r="E52">
        <v>0</v>
      </c>
      <c r="F52">
        <v>0</v>
      </c>
      <c r="G52">
        <v>0</v>
      </c>
      <c r="H52">
        <f t="shared" si="18"/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</row>
    <row r="53" spans="1:13" x14ac:dyDescent="0.2">
      <c r="C53">
        <v>0</v>
      </c>
      <c r="D53">
        <v>0</v>
      </c>
      <c r="E53">
        <v>0</v>
      </c>
      <c r="F53">
        <v>0</v>
      </c>
      <c r="G53">
        <v>0</v>
      </c>
      <c r="H53">
        <f t="shared" si="18"/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</row>
    <row r="54" spans="1:13" x14ac:dyDescent="0.2">
      <c r="C54">
        <v>0</v>
      </c>
      <c r="D54">
        <v>0</v>
      </c>
      <c r="E54">
        <v>0</v>
      </c>
      <c r="F54">
        <v>0</v>
      </c>
      <c r="G54">
        <v>0</v>
      </c>
      <c r="H54">
        <f t="shared" si="18"/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</row>
    <row r="55" spans="1:13" x14ac:dyDescent="0.2">
      <c r="A55" t="s">
        <v>34</v>
      </c>
      <c r="C55">
        <v>1</v>
      </c>
      <c r="D55">
        <v>0</v>
      </c>
      <c r="E55">
        <v>0</v>
      </c>
      <c r="F55">
        <v>0</v>
      </c>
      <c r="G55">
        <v>0</v>
      </c>
      <c r="H55">
        <f t="shared" si="18"/>
        <v>1</v>
      </c>
      <c r="I55" s="1">
        <f>C55/H55</f>
        <v>1</v>
      </c>
      <c r="J55" s="1">
        <f>D55/H55</f>
        <v>0</v>
      </c>
      <c r="K55" s="1">
        <f>E55/H55</f>
        <v>0</v>
      </c>
      <c r="L55" s="1">
        <f>F55/H55</f>
        <v>0</v>
      </c>
      <c r="M55" s="1">
        <f>G55/H55</f>
        <v>0</v>
      </c>
    </row>
    <row r="56" spans="1:13" x14ac:dyDescent="0.2">
      <c r="H56" s="2" t="s">
        <v>6</v>
      </c>
      <c r="I56" s="8">
        <f>AVERAGE(I41:I55)</f>
        <v>6.6666666666666666E-2</v>
      </c>
      <c r="J56" s="8">
        <f t="shared" ref="J56:M56" si="19">AVERAGE(J41:J55)</f>
        <v>0</v>
      </c>
      <c r="K56" s="8">
        <f t="shared" si="19"/>
        <v>0</v>
      </c>
      <c r="L56" s="8">
        <f t="shared" si="19"/>
        <v>0</v>
      </c>
      <c r="M56" s="8">
        <f t="shared" si="19"/>
        <v>0</v>
      </c>
    </row>
    <row r="57" spans="1:13" x14ac:dyDescent="0.2">
      <c r="H57" s="2" t="s">
        <v>52</v>
      </c>
      <c r="I57" s="9">
        <f>STDEV(I41:I55)</f>
        <v>0.2581988897471611</v>
      </c>
      <c r="J57" s="9">
        <f t="shared" ref="J57:M57" si="20">STDEV(J41:J55)</f>
        <v>0</v>
      </c>
      <c r="K57" s="9">
        <f t="shared" si="20"/>
        <v>0</v>
      </c>
      <c r="L57" s="9">
        <f t="shared" si="20"/>
        <v>0</v>
      </c>
      <c r="M57" s="9">
        <f t="shared" si="20"/>
        <v>0</v>
      </c>
    </row>
    <row r="58" spans="1:13" x14ac:dyDescent="0.2">
      <c r="H58" s="2" t="s">
        <v>8</v>
      </c>
      <c r="I58" s="9">
        <f>I57/SQRT(15)</f>
        <v>6.6666666666666652E-2</v>
      </c>
      <c r="J58" s="9">
        <f t="shared" ref="J58:M58" si="21">J57/SQRT(15)</f>
        <v>0</v>
      </c>
      <c r="K58" s="9">
        <f t="shared" si="21"/>
        <v>0</v>
      </c>
      <c r="L58" s="9">
        <f t="shared" si="21"/>
        <v>0</v>
      </c>
      <c r="M58" s="9">
        <f t="shared" si="2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9E1F-F883-694F-9CA5-6CEC9C7F7B21}">
  <dimension ref="A1:N22"/>
  <sheetViews>
    <sheetView workbookViewId="0">
      <selection activeCell="O22" sqref="O22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1</v>
      </c>
      <c r="H1" t="s">
        <v>2</v>
      </c>
      <c r="I1" t="s">
        <v>3</v>
      </c>
      <c r="K1" t="s">
        <v>5</v>
      </c>
      <c r="L1" t="s">
        <v>1</v>
      </c>
      <c r="M1" t="s">
        <v>2</v>
      </c>
      <c r="N1" t="s">
        <v>3</v>
      </c>
    </row>
    <row r="2" spans="1:14" x14ac:dyDescent="0.2">
      <c r="A2">
        <v>1</v>
      </c>
      <c r="B2">
        <v>9</v>
      </c>
      <c r="C2">
        <v>7</v>
      </c>
      <c r="D2" s="1">
        <f>C2/B2</f>
        <v>0.77777777777777779</v>
      </c>
      <c r="F2">
        <v>1</v>
      </c>
      <c r="G2">
        <v>7</v>
      </c>
      <c r="H2">
        <v>6</v>
      </c>
      <c r="I2" s="1">
        <f>H2/G2</f>
        <v>0.8571428571428571</v>
      </c>
      <c r="K2">
        <v>1</v>
      </c>
      <c r="L2">
        <v>10</v>
      </c>
      <c r="M2">
        <v>9</v>
      </c>
      <c r="N2" s="1">
        <f>M2/L2</f>
        <v>0.9</v>
      </c>
    </row>
    <row r="3" spans="1:14" x14ac:dyDescent="0.2">
      <c r="A3">
        <v>2</v>
      </c>
      <c r="B3">
        <v>8</v>
      </c>
      <c r="C3">
        <v>8</v>
      </c>
      <c r="D3" s="1">
        <f>C3/B3</f>
        <v>1</v>
      </c>
      <c r="F3">
        <v>2</v>
      </c>
      <c r="G3">
        <v>7</v>
      </c>
      <c r="H3">
        <v>7</v>
      </c>
      <c r="I3" s="1">
        <f t="shared" ref="I3:I16" si="0">H3/G3</f>
        <v>1</v>
      </c>
      <c r="K3">
        <v>2</v>
      </c>
      <c r="L3">
        <v>7</v>
      </c>
      <c r="M3">
        <v>7</v>
      </c>
      <c r="N3" s="1">
        <f t="shared" ref="N3:N16" si="1">M3/L3</f>
        <v>1</v>
      </c>
    </row>
    <row r="4" spans="1:14" x14ac:dyDescent="0.2">
      <c r="A4">
        <v>3</v>
      </c>
      <c r="B4">
        <v>7</v>
      </c>
      <c r="C4">
        <v>6</v>
      </c>
      <c r="D4" s="1">
        <f>C4/B4</f>
        <v>0.8571428571428571</v>
      </c>
      <c r="F4">
        <v>3</v>
      </c>
      <c r="G4">
        <v>9</v>
      </c>
      <c r="H4">
        <v>8</v>
      </c>
      <c r="I4" s="1">
        <f t="shared" si="0"/>
        <v>0.88888888888888884</v>
      </c>
      <c r="K4">
        <v>3</v>
      </c>
      <c r="L4">
        <v>9</v>
      </c>
      <c r="M4">
        <v>8</v>
      </c>
      <c r="N4" s="1">
        <f t="shared" si="1"/>
        <v>0.88888888888888884</v>
      </c>
    </row>
    <row r="5" spans="1:14" x14ac:dyDescent="0.2">
      <c r="A5">
        <v>4</v>
      </c>
      <c r="B5">
        <v>10</v>
      </c>
      <c r="C5">
        <v>10</v>
      </c>
      <c r="D5" s="1">
        <f>C5/B5</f>
        <v>1</v>
      </c>
      <c r="F5">
        <v>4</v>
      </c>
      <c r="G5">
        <v>10</v>
      </c>
      <c r="H5">
        <v>9</v>
      </c>
      <c r="I5" s="1">
        <f t="shared" si="0"/>
        <v>0.9</v>
      </c>
      <c r="K5">
        <v>4</v>
      </c>
      <c r="L5">
        <v>9</v>
      </c>
      <c r="M5">
        <v>9</v>
      </c>
      <c r="N5" s="1">
        <f t="shared" si="1"/>
        <v>1</v>
      </c>
    </row>
    <row r="6" spans="1:14" x14ac:dyDescent="0.2">
      <c r="A6">
        <v>5</v>
      </c>
      <c r="B6">
        <v>11</v>
      </c>
      <c r="C6">
        <v>10</v>
      </c>
      <c r="D6" s="1">
        <f>C6/B6</f>
        <v>0.90909090909090906</v>
      </c>
      <c r="F6">
        <v>5</v>
      </c>
      <c r="G6">
        <v>7</v>
      </c>
      <c r="H6">
        <v>7</v>
      </c>
      <c r="I6" s="1">
        <f t="shared" si="0"/>
        <v>1</v>
      </c>
      <c r="K6">
        <v>5</v>
      </c>
      <c r="L6">
        <v>7</v>
      </c>
      <c r="M6">
        <v>6</v>
      </c>
      <c r="N6" s="1">
        <f t="shared" si="1"/>
        <v>0.8571428571428571</v>
      </c>
    </row>
    <row r="7" spans="1:14" x14ac:dyDescent="0.2">
      <c r="A7">
        <v>6</v>
      </c>
      <c r="B7">
        <v>11</v>
      </c>
      <c r="C7">
        <v>10</v>
      </c>
      <c r="D7" s="1">
        <f>C7/B7</f>
        <v>0.90909090909090906</v>
      </c>
      <c r="F7">
        <v>6</v>
      </c>
      <c r="G7">
        <v>8</v>
      </c>
      <c r="H7">
        <v>8</v>
      </c>
      <c r="I7" s="1">
        <f t="shared" si="0"/>
        <v>1</v>
      </c>
      <c r="K7">
        <v>6</v>
      </c>
      <c r="L7">
        <v>7</v>
      </c>
      <c r="M7">
        <v>6</v>
      </c>
      <c r="N7" s="1">
        <f t="shared" si="1"/>
        <v>0.8571428571428571</v>
      </c>
    </row>
    <row r="8" spans="1:14" x14ac:dyDescent="0.2">
      <c r="A8">
        <v>7</v>
      </c>
      <c r="B8">
        <v>7</v>
      </c>
      <c r="C8">
        <v>6</v>
      </c>
      <c r="D8" s="1">
        <f>C8/B8</f>
        <v>0.8571428571428571</v>
      </c>
      <c r="F8">
        <v>7</v>
      </c>
      <c r="G8">
        <v>7</v>
      </c>
      <c r="H8">
        <v>5</v>
      </c>
      <c r="I8" s="1">
        <f t="shared" si="0"/>
        <v>0.7142857142857143</v>
      </c>
      <c r="K8">
        <v>7</v>
      </c>
      <c r="L8">
        <v>12</v>
      </c>
      <c r="M8">
        <v>12</v>
      </c>
      <c r="N8" s="1">
        <f t="shared" si="1"/>
        <v>1</v>
      </c>
    </row>
    <row r="9" spans="1:14" x14ac:dyDescent="0.2">
      <c r="A9">
        <v>8</v>
      </c>
      <c r="B9">
        <v>7</v>
      </c>
      <c r="C9">
        <v>7</v>
      </c>
      <c r="D9" s="1">
        <f>C9/B9</f>
        <v>1</v>
      </c>
      <c r="F9">
        <v>8</v>
      </c>
      <c r="G9">
        <v>6</v>
      </c>
      <c r="H9">
        <v>5</v>
      </c>
      <c r="I9" s="1">
        <f t="shared" si="0"/>
        <v>0.83333333333333337</v>
      </c>
      <c r="K9">
        <v>8</v>
      </c>
      <c r="L9">
        <v>8</v>
      </c>
      <c r="M9">
        <v>6</v>
      </c>
      <c r="N9" s="1">
        <f t="shared" si="1"/>
        <v>0.75</v>
      </c>
    </row>
    <row r="10" spans="1:14" x14ac:dyDescent="0.2">
      <c r="A10">
        <v>9</v>
      </c>
      <c r="B10">
        <v>7</v>
      </c>
      <c r="C10">
        <v>6</v>
      </c>
      <c r="D10" s="1">
        <f>C10/B10</f>
        <v>0.8571428571428571</v>
      </c>
      <c r="F10">
        <v>9</v>
      </c>
      <c r="G10">
        <v>9</v>
      </c>
      <c r="H10">
        <v>7</v>
      </c>
      <c r="I10" s="1">
        <f t="shared" si="0"/>
        <v>0.77777777777777779</v>
      </c>
      <c r="K10">
        <v>9</v>
      </c>
      <c r="L10">
        <v>8</v>
      </c>
      <c r="M10">
        <v>6</v>
      </c>
      <c r="N10" s="1">
        <f t="shared" si="1"/>
        <v>0.75</v>
      </c>
    </row>
    <row r="11" spans="1:14" x14ac:dyDescent="0.2">
      <c r="A11">
        <v>10</v>
      </c>
      <c r="B11">
        <v>7</v>
      </c>
      <c r="C11">
        <v>7</v>
      </c>
      <c r="D11" s="1">
        <f>C11/B11</f>
        <v>1</v>
      </c>
      <c r="F11">
        <v>10</v>
      </c>
      <c r="G11">
        <v>12</v>
      </c>
      <c r="H11">
        <v>11</v>
      </c>
      <c r="I11" s="1">
        <f t="shared" si="0"/>
        <v>0.91666666666666663</v>
      </c>
      <c r="K11">
        <v>10</v>
      </c>
      <c r="L11">
        <v>7</v>
      </c>
      <c r="M11">
        <v>5</v>
      </c>
      <c r="N11" s="1">
        <f t="shared" si="1"/>
        <v>0.7142857142857143</v>
      </c>
    </row>
    <row r="12" spans="1:14" x14ac:dyDescent="0.2">
      <c r="A12">
        <v>11</v>
      </c>
      <c r="B12">
        <v>7</v>
      </c>
      <c r="C12">
        <v>7</v>
      </c>
      <c r="D12" s="1">
        <f>C12/B12</f>
        <v>1</v>
      </c>
      <c r="F12">
        <v>11</v>
      </c>
      <c r="G12">
        <v>10</v>
      </c>
      <c r="H12">
        <v>10</v>
      </c>
      <c r="I12" s="1">
        <f t="shared" si="0"/>
        <v>1</v>
      </c>
      <c r="K12">
        <v>11</v>
      </c>
      <c r="L12">
        <v>7</v>
      </c>
      <c r="M12">
        <v>7</v>
      </c>
      <c r="N12" s="1">
        <f t="shared" si="1"/>
        <v>1</v>
      </c>
    </row>
    <row r="13" spans="1:14" x14ac:dyDescent="0.2">
      <c r="A13">
        <v>12</v>
      </c>
      <c r="B13">
        <v>7</v>
      </c>
      <c r="C13">
        <v>4</v>
      </c>
      <c r="D13" s="1">
        <f>C13/B13</f>
        <v>0.5714285714285714</v>
      </c>
      <c r="F13">
        <v>12</v>
      </c>
      <c r="G13">
        <v>11</v>
      </c>
      <c r="H13">
        <v>10</v>
      </c>
      <c r="I13" s="1">
        <f t="shared" si="0"/>
        <v>0.90909090909090906</v>
      </c>
      <c r="K13">
        <v>12</v>
      </c>
      <c r="L13">
        <v>9</v>
      </c>
      <c r="M13">
        <v>9</v>
      </c>
      <c r="N13" s="1">
        <f t="shared" si="1"/>
        <v>1</v>
      </c>
    </row>
    <row r="14" spans="1:14" x14ac:dyDescent="0.2">
      <c r="A14">
        <v>13</v>
      </c>
      <c r="B14">
        <v>7</v>
      </c>
      <c r="C14">
        <v>4</v>
      </c>
      <c r="D14" s="1">
        <f>C14/B14</f>
        <v>0.5714285714285714</v>
      </c>
      <c r="F14">
        <v>13</v>
      </c>
      <c r="G14">
        <v>9</v>
      </c>
      <c r="H14">
        <v>9</v>
      </c>
      <c r="I14" s="1">
        <f t="shared" si="0"/>
        <v>1</v>
      </c>
      <c r="K14">
        <v>13</v>
      </c>
      <c r="L14">
        <v>7</v>
      </c>
      <c r="M14">
        <v>7</v>
      </c>
      <c r="N14" s="1">
        <f t="shared" si="1"/>
        <v>1</v>
      </c>
    </row>
    <row r="15" spans="1:14" x14ac:dyDescent="0.2">
      <c r="A15" s="2" t="s">
        <v>6</v>
      </c>
      <c r="B15">
        <f>AVERAGE(B2:B14)</f>
        <v>8.0769230769230766</v>
      </c>
      <c r="C15">
        <f>AVERAGE(C2:C14)</f>
        <v>7.0769230769230766</v>
      </c>
      <c r="D15" s="1">
        <f>AVERAGE(D2:D14)</f>
        <v>0.87001887001886991</v>
      </c>
      <c r="F15">
        <v>14</v>
      </c>
      <c r="G15">
        <v>11</v>
      </c>
      <c r="H15">
        <v>11</v>
      </c>
      <c r="I15" s="1">
        <f t="shared" si="0"/>
        <v>1</v>
      </c>
      <c r="K15">
        <v>14</v>
      </c>
      <c r="L15">
        <v>9</v>
      </c>
      <c r="M15">
        <v>9</v>
      </c>
      <c r="N15" s="1">
        <f t="shared" si="1"/>
        <v>1</v>
      </c>
    </row>
    <row r="16" spans="1:14" x14ac:dyDescent="0.2">
      <c r="A16" s="2" t="s">
        <v>7</v>
      </c>
      <c r="B16">
        <f>STDEV(B2:B14)</f>
        <v>1.6052797503622462</v>
      </c>
      <c r="C16">
        <f>STDEV(C2:C14)</f>
        <v>2.0191391920625672</v>
      </c>
      <c r="D16" s="1">
        <f>STDEV(D2:D14)</f>
        <v>0.1513403576587723</v>
      </c>
      <c r="F16">
        <v>15</v>
      </c>
      <c r="G16">
        <v>10</v>
      </c>
      <c r="H16">
        <v>10</v>
      </c>
      <c r="I16" s="1">
        <f t="shared" si="0"/>
        <v>1</v>
      </c>
      <c r="K16">
        <v>15</v>
      </c>
      <c r="L16">
        <v>13</v>
      </c>
      <c r="M16">
        <v>13</v>
      </c>
      <c r="N16" s="1">
        <f t="shared" si="1"/>
        <v>1</v>
      </c>
    </row>
    <row r="17" spans="1:14" x14ac:dyDescent="0.2">
      <c r="A17" s="2" t="s">
        <v>8</v>
      </c>
      <c r="B17">
        <f>B16/SQRT(13)</f>
        <v>0.44522449626116245</v>
      </c>
      <c r="C17">
        <f>C16/SQRT(13)</f>
        <v>0.56000845302157831</v>
      </c>
      <c r="D17" s="1">
        <f>D16/SQRT(13)</f>
        <v>4.1974263045058677E-2</v>
      </c>
      <c r="F17" s="2" t="s">
        <v>6</v>
      </c>
      <c r="G17">
        <f>AVERAGE(G2:G16)</f>
        <v>8.8666666666666671</v>
      </c>
      <c r="H17">
        <f t="shared" ref="H17:I17" si="2">AVERAGE(H2:H16)</f>
        <v>8.1999999999999993</v>
      </c>
      <c r="I17" s="1">
        <f t="shared" si="2"/>
        <v>0.91981240981240975</v>
      </c>
      <c r="K17" s="2" t="s">
        <v>6</v>
      </c>
      <c r="L17">
        <f>AVERAGE(L2:L16)</f>
        <v>8.6</v>
      </c>
      <c r="M17">
        <f t="shared" ref="M17:N17" si="3">AVERAGE(M2:M16)</f>
        <v>7.9333333333333336</v>
      </c>
      <c r="N17" s="1">
        <f t="shared" si="3"/>
        <v>0.91449735449735448</v>
      </c>
    </row>
    <row r="18" spans="1:14" x14ac:dyDescent="0.2">
      <c r="F18" s="2" t="s">
        <v>7</v>
      </c>
      <c r="G18">
        <f>STDEV(G2:G16)</f>
        <v>1.8073922282301282</v>
      </c>
      <c r="H18">
        <f t="shared" ref="H18:I18" si="4">STDEV(H2:H16)</f>
        <v>2.0071301473923975</v>
      </c>
      <c r="I18" s="1">
        <f t="shared" si="4"/>
        <v>9.2699650222411806E-2</v>
      </c>
      <c r="K18" s="2" t="s">
        <v>7</v>
      </c>
      <c r="L18">
        <f>STDEV(L2:L16)</f>
        <v>1.8822478962286389</v>
      </c>
      <c r="M18">
        <f t="shared" ref="M18:N18" si="5">STDEV(M2:M16)</f>
        <v>2.2824381283013579</v>
      </c>
      <c r="N18" s="1">
        <f t="shared" si="5"/>
        <v>0.1069492946563656</v>
      </c>
    </row>
    <row r="19" spans="1:14" x14ac:dyDescent="0.2">
      <c r="F19" s="2" t="s">
        <v>8</v>
      </c>
      <c r="G19">
        <f>G18/SQRT(15)</f>
        <v>0.46666666666666673</v>
      </c>
      <c r="H19">
        <f t="shared" ref="H19:I19" si="6">H18/SQRT(15)</f>
        <v>0.51823877563477283</v>
      </c>
      <c r="I19" s="1">
        <f t="shared" si="6"/>
        <v>2.3934946767376904E-2</v>
      </c>
      <c r="K19" s="2" t="s">
        <v>8</v>
      </c>
      <c r="L19">
        <f>L18/SQRT(15)</f>
        <v>0.48599431703516427</v>
      </c>
      <c r="M19">
        <f t="shared" ref="M19:N19" si="7">M18/SQRT(15)</f>
        <v>0.58932299064399907</v>
      </c>
      <c r="N19" s="1">
        <f t="shared" si="7"/>
        <v>2.7614189139515591E-2</v>
      </c>
    </row>
    <row r="20" spans="1:14" x14ac:dyDescent="0.2">
      <c r="F20" s="2"/>
    </row>
    <row r="21" spans="1:14" x14ac:dyDescent="0.2">
      <c r="F21" s="2" t="s">
        <v>9</v>
      </c>
      <c r="G21">
        <f>_xlfn.T.TEST(D2:D14,I2:I16,2,2)</f>
        <v>0.29626804484988883</v>
      </c>
      <c r="K21" s="2" t="s">
        <v>9</v>
      </c>
      <c r="L21">
        <f>_xlfn.T.TEST(D2:D14,N2:N16,2,2)</f>
        <v>0.37248464573338147</v>
      </c>
    </row>
    <row r="22" spans="1:14" x14ac:dyDescent="0.2">
      <c r="G22">
        <f>TDIST(G21,13,2)</f>
        <v>0.77170535603893664</v>
      </c>
      <c r="L22">
        <f>TDIST(L21,13,2)</f>
        <v>0.7155340410989538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9E188-1584-2F4B-960F-AF8D2223EC52}">
  <dimension ref="A1:P37"/>
  <sheetViews>
    <sheetView topLeftCell="A2" workbookViewId="0">
      <selection activeCell="C7" sqref="C7"/>
    </sheetView>
  </sheetViews>
  <sheetFormatPr baseColWidth="10" defaultRowHeight="16" x14ac:dyDescent="0.2"/>
  <sheetData>
    <row r="1" spans="1:16" x14ac:dyDescent="0.2">
      <c r="A1" t="s">
        <v>10</v>
      </c>
      <c r="B1" t="s">
        <v>11</v>
      </c>
      <c r="E1" t="s">
        <v>10</v>
      </c>
      <c r="F1" t="s">
        <v>11</v>
      </c>
      <c r="I1" t="s">
        <v>10</v>
      </c>
      <c r="J1" t="s">
        <v>11</v>
      </c>
      <c r="M1" t="s">
        <v>10</v>
      </c>
      <c r="N1" t="s">
        <v>11</v>
      </c>
    </row>
    <row r="2" spans="1:16" x14ac:dyDescent="0.2">
      <c r="A2" t="s">
        <v>12</v>
      </c>
      <c r="E2" t="s">
        <v>12</v>
      </c>
      <c r="I2" t="s">
        <v>12</v>
      </c>
      <c r="M2" t="s">
        <v>12</v>
      </c>
    </row>
    <row r="4" spans="1:16" x14ac:dyDescent="0.2">
      <c r="B4" s="2" t="s">
        <v>0</v>
      </c>
      <c r="C4" t="s">
        <v>25</v>
      </c>
      <c r="D4" t="s">
        <v>26</v>
      </c>
      <c r="F4" s="2" t="s">
        <v>4</v>
      </c>
      <c r="G4" t="s">
        <v>13</v>
      </c>
      <c r="H4" t="s">
        <v>24</v>
      </c>
      <c r="J4" s="2" t="s">
        <v>5</v>
      </c>
      <c r="K4" t="s">
        <v>13</v>
      </c>
      <c r="L4" t="s">
        <v>24</v>
      </c>
      <c r="N4" s="2" t="s">
        <v>14</v>
      </c>
      <c r="O4" t="s">
        <v>13</v>
      </c>
      <c r="P4" t="s">
        <v>24</v>
      </c>
    </row>
    <row r="5" spans="1:16" x14ac:dyDescent="0.2">
      <c r="A5">
        <v>1</v>
      </c>
      <c r="B5" s="3" t="s">
        <v>15</v>
      </c>
      <c r="C5">
        <v>0.35899999999999999</v>
      </c>
      <c r="D5">
        <f>C5*44.14037</f>
        <v>15.846392829999999</v>
      </c>
      <c r="E5">
        <v>1</v>
      </c>
      <c r="F5" s="3" t="s">
        <v>16</v>
      </c>
      <c r="G5">
        <v>0.33800000000000002</v>
      </c>
      <c r="H5">
        <f>G5*44.14037</f>
        <v>14.919445059999999</v>
      </c>
      <c r="I5">
        <v>1</v>
      </c>
      <c r="J5" s="3" t="s">
        <v>17</v>
      </c>
      <c r="K5">
        <v>0.33</v>
      </c>
      <c r="L5">
        <f>K5*44.14037</f>
        <v>14.566322099999999</v>
      </c>
      <c r="M5">
        <v>1</v>
      </c>
      <c r="N5" s="3" t="s">
        <v>18</v>
      </c>
      <c r="O5">
        <v>0.317</v>
      </c>
      <c r="P5">
        <f>O5*44.14037</f>
        <v>13.992497289999999</v>
      </c>
    </row>
    <row r="6" spans="1:16" x14ac:dyDescent="0.2">
      <c r="A6">
        <v>2</v>
      </c>
      <c r="B6" s="3"/>
      <c r="C6">
        <v>0.34399999999999997</v>
      </c>
      <c r="D6">
        <f t="shared" ref="D6:D30" si="0">C6*44.14037</f>
        <v>15.184287279999998</v>
      </c>
      <c r="E6">
        <v>2</v>
      </c>
      <c r="F6" s="3"/>
      <c r="G6">
        <v>0.312</v>
      </c>
      <c r="H6">
        <f t="shared" ref="H6:H31" si="1">G6*44.14037</f>
        <v>13.77179544</v>
      </c>
      <c r="I6">
        <v>2</v>
      </c>
      <c r="J6" s="3"/>
      <c r="K6">
        <v>0.35399999999999998</v>
      </c>
      <c r="L6">
        <f t="shared" ref="L6:L31" si="2">K6*44.14037</f>
        <v>15.625690979999998</v>
      </c>
      <c r="M6">
        <v>2</v>
      </c>
      <c r="N6" s="3"/>
      <c r="O6">
        <v>0.31</v>
      </c>
      <c r="P6">
        <f t="shared" ref="P6:P26" si="3">O6*44.14037</f>
        <v>13.6835147</v>
      </c>
    </row>
    <row r="7" spans="1:16" x14ac:dyDescent="0.2">
      <c r="A7">
        <v>3</v>
      </c>
      <c r="B7" s="3" t="s">
        <v>19</v>
      </c>
      <c r="C7">
        <v>0.35399999999999998</v>
      </c>
      <c r="D7">
        <f t="shared" si="0"/>
        <v>15.625690979999998</v>
      </c>
      <c r="E7">
        <v>3</v>
      </c>
      <c r="F7" s="3"/>
      <c r="G7">
        <v>0.28599999999999998</v>
      </c>
      <c r="H7">
        <f t="shared" si="1"/>
        <v>12.624145819999999</v>
      </c>
      <c r="I7">
        <v>3</v>
      </c>
      <c r="J7" s="3"/>
      <c r="K7">
        <v>0.28999999999999998</v>
      </c>
      <c r="L7">
        <f t="shared" si="2"/>
        <v>12.800707299999999</v>
      </c>
      <c r="M7">
        <v>3</v>
      </c>
      <c r="N7" s="3"/>
      <c r="O7">
        <v>0.29799999999999999</v>
      </c>
      <c r="P7">
        <f t="shared" si="3"/>
        <v>13.153830259999999</v>
      </c>
    </row>
    <row r="8" spans="1:16" x14ac:dyDescent="0.2">
      <c r="A8">
        <v>4</v>
      </c>
      <c r="B8" s="3"/>
      <c r="C8" s="4">
        <v>0.32300000000000001</v>
      </c>
      <c r="D8">
        <f t="shared" si="0"/>
        <v>14.25733951</v>
      </c>
      <c r="E8">
        <v>4</v>
      </c>
      <c r="F8" s="3" t="s">
        <v>20</v>
      </c>
      <c r="G8" s="4">
        <v>0.316</v>
      </c>
      <c r="H8">
        <f t="shared" si="1"/>
        <v>13.948356919999998</v>
      </c>
      <c r="I8">
        <v>4</v>
      </c>
      <c r="J8" s="3" t="s">
        <v>21</v>
      </c>
      <c r="K8" s="4">
        <v>0.33300000000000002</v>
      </c>
      <c r="L8">
        <f t="shared" si="2"/>
        <v>14.69874321</v>
      </c>
      <c r="M8">
        <v>4</v>
      </c>
      <c r="N8" s="3"/>
      <c r="O8" s="4">
        <v>0.29499999999999998</v>
      </c>
      <c r="P8">
        <f t="shared" si="3"/>
        <v>13.021409149999998</v>
      </c>
    </row>
    <row r="9" spans="1:16" x14ac:dyDescent="0.2">
      <c r="A9">
        <v>5</v>
      </c>
      <c r="B9" s="3"/>
      <c r="C9" s="4">
        <v>0.39</v>
      </c>
      <c r="D9">
        <f t="shared" si="0"/>
        <v>17.2147443</v>
      </c>
      <c r="E9">
        <v>5</v>
      </c>
      <c r="F9" s="3"/>
      <c r="G9" s="4">
        <v>0.27</v>
      </c>
      <c r="H9">
        <f t="shared" si="1"/>
        <v>11.9178999</v>
      </c>
      <c r="I9">
        <v>5</v>
      </c>
      <c r="J9" s="3"/>
      <c r="K9" s="4">
        <v>0.33300000000000002</v>
      </c>
      <c r="L9">
        <f t="shared" si="2"/>
        <v>14.69874321</v>
      </c>
      <c r="M9">
        <v>5</v>
      </c>
      <c r="N9" s="3"/>
      <c r="O9" s="4">
        <v>0.34499999999999997</v>
      </c>
      <c r="P9">
        <f t="shared" si="3"/>
        <v>15.228427649999999</v>
      </c>
    </row>
    <row r="10" spans="1:16" x14ac:dyDescent="0.2">
      <c r="A10">
        <v>6</v>
      </c>
      <c r="C10" s="4">
        <v>0.28499999999999998</v>
      </c>
      <c r="D10">
        <f t="shared" si="0"/>
        <v>12.580005449999998</v>
      </c>
      <c r="E10">
        <v>6</v>
      </c>
      <c r="G10" s="4">
        <v>0.33200000000000002</v>
      </c>
      <c r="H10">
        <f t="shared" si="1"/>
        <v>14.654602839999999</v>
      </c>
      <c r="I10">
        <v>6</v>
      </c>
      <c r="K10" s="4">
        <v>0.34</v>
      </c>
      <c r="L10">
        <f t="shared" si="2"/>
        <v>15.007725799999999</v>
      </c>
      <c r="M10">
        <v>6</v>
      </c>
      <c r="O10" s="4">
        <v>0.33900000000000002</v>
      </c>
      <c r="P10">
        <f t="shared" si="3"/>
        <v>14.96358543</v>
      </c>
    </row>
    <row r="11" spans="1:16" x14ac:dyDescent="0.2">
      <c r="A11">
        <v>7</v>
      </c>
      <c r="C11" s="4">
        <v>0.36499999999999999</v>
      </c>
      <c r="D11">
        <f t="shared" si="0"/>
        <v>16.111235049999998</v>
      </c>
      <c r="E11">
        <v>7</v>
      </c>
      <c r="G11" s="4">
        <v>0.32300000000000001</v>
      </c>
      <c r="H11">
        <f t="shared" si="1"/>
        <v>14.25733951</v>
      </c>
      <c r="I11">
        <v>7</v>
      </c>
      <c r="K11" s="4">
        <v>0.30299999999999999</v>
      </c>
      <c r="L11">
        <f t="shared" si="2"/>
        <v>13.374532109999999</v>
      </c>
      <c r="M11">
        <v>7</v>
      </c>
      <c r="N11">
        <v>19</v>
      </c>
      <c r="O11" s="4">
        <v>0.32400000000000001</v>
      </c>
      <c r="P11">
        <f t="shared" si="3"/>
        <v>14.301479879999999</v>
      </c>
    </row>
    <row r="12" spans="1:16" x14ac:dyDescent="0.2">
      <c r="A12">
        <v>8</v>
      </c>
      <c r="C12" s="4">
        <v>0.29199999999999998</v>
      </c>
      <c r="D12">
        <f t="shared" si="0"/>
        <v>12.888988039999999</v>
      </c>
      <c r="E12">
        <v>8</v>
      </c>
      <c r="G12" s="4">
        <v>0.35899999999999999</v>
      </c>
      <c r="H12">
        <f t="shared" si="1"/>
        <v>15.846392829999999</v>
      </c>
      <c r="I12">
        <v>8</v>
      </c>
      <c r="J12">
        <v>13</v>
      </c>
      <c r="K12" s="4">
        <v>0.32700000000000001</v>
      </c>
      <c r="L12">
        <f t="shared" si="2"/>
        <v>14.43390099</v>
      </c>
      <c r="M12">
        <v>8</v>
      </c>
      <c r="O12" s="4">
        <v>0.35299999999999998</v>
      </c>
      <c r="P12">
        <f t="shared" si="3"/>
        <v>15.581550609999999</v>
      </c>
    </row>
    <row r="13" spans="1:16" x14ac:dyDescent="0.2">
      <c r="A13">
        <v>9</v>
      </c>
      <c r="C13" s="4">
        <v>0.32400000000000001</v>
      </c>
      <c r="D13">
        <f t="shared" si="0"/>
        <v>14.301479879999999</v>
      </c>
      <c r="E13">
        <v>9</v>
      </c>
      <c r="G13" s="4">
        <v>0.33600000000000002</v>
      </c>
      <c r="H13">
        <f t="shared" si="1"/>
        <v>14.831164319999999</v>
      </c>
      <c r="I13">
        <v>9</v>
      </c>
      <c r="K13" s="4">
        <v>0.35299999999999998</v>
      </c>
      <c r="L13">
        <f t="shared" si="2"/>
        <v>15.581550609999999</v>
      </c>
      <c r="M13">
        <v>9</v>
      </c>
      <c r="O13" s="4">
        <v>0.34599999999999997</v>
      </c>
      <c r="P13">
        <f t="shared" si="3"/>
        <v>15.272568019999998</v>
      </c>
    </row>
    <row r="14" spans="1:16" x14ac:dyDescent="0.2">
      <c r="A14">
        <v>10</v>
      </c>
      <c r="C14" s="4">
        <v>0.313</v>
      </c>
      <c r="D14">
        <f t="shared" si="0"/>
        <v>13.815935809999999</v>
      </c>
      <c r="E14">
        <v>10</v>
      </c>
      <c r="G14" s="4">
        <v>0.37</v>
      </c>
      <c r="H14">
        <f t="shared" si="1"/>
        <v>16.331936899999999</v>
      </c>
      <c r="I14">
        <v>10</v>
      </c>
      <c r="K14" s="4">
        <v>0.36899999999999999</v>
      </c>
      <c r="L14">
        <f t="shared" si="2"/>
        <v>16.287796529999998</v>
      </c>
      <c r="M14">
        <v>10</v>
      </c>
      <c r="O14" s="4">
        <v>0.33400000000000002</v>
      </c>
      <c r="P14">
        <f t="shared" si="3"/>
        <v>14.742883579999999</v>
      </c>
    </row>
    <row r="15" spans="1:16" x14ac:dyDescent="0.2">
      <c r="A15">
        <v>11</v>
      </c>
      <c r="C15" s="4">
        <v>0.33700000000000002</v>
      </c>
      <c r="D15">
        <f t="shared" si="0"/>
        <v>14.87530469</v>
      </c>
      <c r="E15">
        <v>11</v>
      </c>
      <c r="F15">
        <v>8</v>
      </c>
      <c r="G15" s="4">
        <v>0.311</v>
      </c>
      <c r="H15">
        <f t="shared" si="1"/>
        <v>13.727655069999999</v>
      </c>
      <c r="I15">
        <v>11</v>
      </c>
      <c r="K15" s="4">
        <v>0.308</v>
      </c>
      <c r="L15">
        <f t="shared" si="2"/>
        <v>13.59523396</v>
      </c>
      <c r="M15">
        <v>11</v>
      </c>
      <c r="N15">
        <v>18</v>
      </c>
      <c r="O15" s="4">
        <v>0.32100000000000001</v>
      </c>
      <c r="P15">
        <f t="shared" si="3"/>
        <v>14.169058769999999</v>
      </c>
    </row>
    <row r="16" spans="1:16" x14ac:dyDescent="0.2">
      <c r="A16">
        <v>12</v>
      </c>
      <c r="B16">
        <v>3</v>
      </c>
      <c r="C16" s="4">
        <v>0.30199999999999999</v>
      </c>
      <c r="D16">
        <f t="shared" si="0"/>
        <v>13.33039174</v>
      </c>
      <c r="E16">
        <v>12</v>
      </c>
      <c r="G16" s="4">
        <v>0.33600000000000002</v>
      </c>
      <c r="H16">
        <f t="shared" si="1"/>
        <v>14.831164319999999</v>
      </c>
      <c r="I16">
        <v>12</v>
      </c>
      <c r="J16">
        <v>12</v>
      </c>
      <c r="K16" s="4">
        <v>0.313</v>
      </c>
      <c r="L16">
        <f t="shared" si="2"/>
        <v>13.815935809999999</v>
      </c>
      <c r="M16">
        <v>12</v>
      </c>
      <c r="O16" s="4">
        <v>0.35599999999999998</v>
      </c>
      <c r="P16">
        <f t="shared" si="3"/>
        <v>15.713971719999998</v>
      </c>
    </row>
    <row r="17" spans="1:16" x14ac:dyDescent="0.2">
      <c r="A17">
        <v>13</v>
      </c>
      <c r="C17" s="4">
        <v>0.30199999999999999</v>
      </c>
      <c r="D17">
        <f t="shared" si="0"/>
        <v>13.33039174</v>
      </c>
      <c r="E17">
        <v>13</v>
      </c>
      <c r="G17" s="4">
        <v>0.29799999999999999</v>
      </c>
      <c r="H17">
        <f t="shared" si="1"/>
        <v>13.153830259999999</v>
      </c>
      <c r="I17">
        <v>13</v>
      </c>
      <c r="K17" s="4">
        <v>0.28000000000000003</v>
      </c>
      <c r="L17">
        <f t="shared" si="2"/>
        <v>12.359303600000001</v>
      </c>
      <c r="M17">
        <v>13</v>
      </c>
      <c r="O17" s="4">
        <v>0.29799999999999999</v>
      </c>
      <c r="P17">
        <f t="shared" si="3"/>
        <v>13.153830259999999</v>
      </c>
    </row>
    <row r="18" spans="1:16" x14ac:dyDescent="0.2">
      <c r="A18">
        <v>14</v>
      </c>
      <c r="C18" s="4">
        <v>0.32300000000000001</v>
      </c>
      <c r="D18">
        <f t="shared" si="0"/>
        <v>14.25733951</v>
      </c>
      <c r="E18">
        <v>14</v>
      </c>
      <c r="G18" s="4">
        <v>0.28000000000000003</v>
      </c>
      <c r="H18">
        <f t="shared" si="1"/>
        <v>12.359303600000001</v>
      </c>
      <c r="I18">
        <v>14</v>
      </c>
      <c r="K18" s="4">
        <v>0.32900000000000001</v>
      </c>
      <c r="L18">
        <f t="shared" si="2"/>
        <v>14.52218173</v>
      </c>
      <c r="M18">
        <v>14</v>
      </c>
      <c r="O18" s="4">
        <v>0.30199999999999999</v>
      </c>
      <c r="P18">
        <f t="shared" si="3"/>
        <v>13.33039174</v>
      </c>
    </row>
    <row r="19" spans="1:16" x14ac:dyDescent="0.2">
      <c r="A19">
        <v>15</v>
      </c>
      <c r="C19" s="4">
        <v>0.313</v>
      </c>
      <c r="D19">
        <f t="shared" si="0"/>
        <v>13.815935809999999</v>
      </c>
      <c r="E19">
        <v>15</v>
      </c>
      <c r="G19" s="4">
        <v>0.34100000000000003</v>
      </c>
      <c r="H19">
        <f t="shared" si="1"/>
        <v>15.05186617</v>
      </c>
      <c r="I19">
        <v>15</v>
      </c>
      <c r="K19" s="4">
        <v>0.32300000000000001</v>
      </c>
      <c r="L19">
        <f t="shared" si="2"/>
        <v>14.25733951</v>
      </c>
      <c r="M19">
        <v>15</v>
      </c>
      <c r="O19" s="4">
        <v>0.35799999999999998</v>
      </c>
      <c r="P19">
        <f t="shared" si="3"/>
        <v>15.802252459999998</v>
      </c>
    </row>
    <row r="20" spans="1:16" x14ac:dyDescent="0.2">
      <c r="A20">
        <v>16</v>
      </c>
      <c r="B20">
        <v>2</v>
      </c>
      <c r="C20" s="4">
        <v>0.34399999999999997</v>
      </c>
      <c r="D20">
        <f t="shared" si="0"/>
        <v>15.184287279999998</v>
      </c>
      <c r="E20">
        <v>16</v>
      </c>
      <c r="F20">
        <v>7</v>
      </c>
      <c r="G20" s="4">
        <v>0.35599999999999998</v>
      </c>
      <c r="H20">
        <f t="shared" si="1"/>
        <v>15.713971719999998</v>
      </c>
      <c r="I20">
        <v>16</v>
      </c>
      <c r="K20" s="4">
        <v>0.313</v>
      </c>
      <c r="L20">
        <f t="shared" si="2"/>
        <v>13.815935809999999</v>
      </c>
      <c r="M20">
        <v>16</v>
      </c>
      <c r="N20">
        <v>17</v>
      </c>
      <c r="O20" s="4">
        <v>0.317</v>
      </c>
      <c r="P20">
        <f t="shared" si="3"/>
        <v>13.992497289999999</v>
      </c>
    </row>
    <row r="21" spans="1:16" x14ac:dyDescent="0.2">
      <c r="A21">
        <v>17</v>
      </c>
      <c r="C21" s="4">
        <v>0.33800000000000002</v>
      </c>
      <c r="D21">
        <f t="shared" si="0"/>
        <v>14.919445059999999</v>
      </c>
      <c r="E21">
        <v>17</v>
      </c>
      <c r="G21" s="4">
        <v>0.34100000000000003</v>
      </c>
      <c r="H21">
        <f t="shared" si="1"/>
        <v>15.05186617</v>
      </c>
      <c r="I21">
        <v>17</v>
      </c>
      <c r="K21" s="4">
        <v>0.32100000000000001</v>
      </c>
      <c r="L21">
        <f t="shared" si="2"/>
        <v>14.169058769999999</v>
      </c>
      <c r="M21">
        <v>17</v>
      </c>
      <c r="O21" s="4">
        <v>0.34499999999999997</v>
      </c>
      <c r="P21">
        <f t="shared" si="3"/>
        <v>15.228427649999999</v>
      </c>
    </row>
    <row r="22" spans="1:16" x14ac:dyDescent="0.2">
      <c r="A22">
        <v>18</v>
      </c>
      <c r="C22" s="4">
        <v>0.30299999999999999</v>
      </c>
      <c r="D22">
        <f t="shared" si="0"/>
        <v>13.374532109999999</v>
      </c>
      <c r="E22">
        <v>18</v>
      </c>
      <c r="G22" s="4">
        <v>0.29299999999999998</v>
      </c>
      <c r="H22">
        <f t="shared" si="1"/>
        <v>12.933128409999998</v>
      </c>
      <c r="I22">
        <v>18</v>
      </c>
      <c r="J22">
        <v>11</v>
      </c>
      <c r="K22" s="4">
        <v>0.28000000000000003</v>
      </c>
      <c r="L22">
        <f t="shared" si="2"/>
        <v>12.359303600000001</v>
      </c>
      <c r="M22">
        <v>18</v>
      </c>
      <c r="O22" s="4">
        <v>0.36499999999999999</v>
      </c>
      <c r="P22">
        <f t="shared" si="3"/>
        <v>16.111235049999998</v>
      </c>
    </row>
    <row r="23" spans="1:16" x14ac:dyDescent="0.2">
      <c r="A23">
        <v>19</v>
      </c>
      <c r="C23" s="4">
        <v>0.29499999999999998</v>
      </c>
      <c r="D23">
        <f t="shared" si="0"/>
        <v>13.021409149999998</v>
      </c>
      <c r="E23">
        <v>19</v>
      </c>
      <c r="G23" s="4">
        <v>0.29499999999999998</v>
      </c>
      <c r="H23">
        <f t="shared" si="1"/>
        <v>13.021409149999998</v>
      </c>
      <c r="I23">
        <v>19</v>
      </c>
      <c r="K23" s="4">
        <v>0.307</v>
      </c>
      <c r="L23">
        <f t="shared" si="2"/>
        <v>13.551093589999999</v>
      </c>
      <c r="M23">
        <v>19</v>
      </c>
      <c r="O23" s="4">
        <v>0.30499999999999999</v>
      </c>
      <c r="P23">
        <f t="shared" si="3"/>
        <v>13.462812849999999</v>
      </c>
    </row>
    <row r="24" spans="1:16" x14ac:dyDescent="0.2">
      <c r="A24">
        <v>20</v>
      </c>
      <c r="C24" s="4">
        <v>0.30299999999999999</v>
      </c>
      <c r="D24">
        <f t="shared" si="0"/>
        <v>13.374532109999999</v>
      </c>
      <c r="E24">
        <v>20</v>
      </c>
      <c r="F24">
        <v>6</v>
      </c>
      <c r="G24" s="4">
        <v>0.34399999999999997</v>
      </c>
      <c r="H24">
        <f t="shared" si="1"/>
        <v>15.184287279999998</v>
      </c>
      <c r="I24">
        <v>20</v>
      </c>
      <c r="K24" s="4">
        <v>0.28499999999999998</v>
      </c>
      <c r="L24">
        <f t="shared" si="2"/>
        <v>12.580005449999998</v>
      </c>
      <c r="M24">
        <v>20</v>
      </c>
      <c r="O24" s="4">
        <v>0.32300000000000001</v>
      </c>
      <c r="P24">
        <f t="shared" si="3"/>
        <v>14.25733951</v>
      </c>
    </row>
    <row r="25" spans="1:16" x14ac:dyDescent="0.2">
      <c r="A25">
        <v>21</v>
      </c>
      <c r="B25">
        <v>1</v>
      </c>
      <c r="C25" s="4">
        <v>0.32300000000000001</v>
      </c>
      <c r="D25">
        <f t="shared" si="0"/>
        <v>14.25733951</v>
      </c>
      <c r="E25">
        <v>21</v>
      </c>
      <c r="G25" s="4">
        <v>0.27700000000000002</v>
      </c>
      <c r="H25">
        <f t="shared" si="1"/>
        <v>12.226882489999999</v>
      </c>
      <c r="I25">
        <v>21</v>
      </c>
      <c r="K25" s="4">
        <v>0.35699999999999998</v>
      </c>
      <c r="L25">
        <f t="shared" si="2"/>
        <v>15.758112089999999</v>
      </c>
      <c r="M25">
        <v>21</v>
      </c>
      <c r="N25">
        <v>16</v>
      </c>
      <c r="O25" s="4">
        <v>0.30399999999999999</v>
      </c>
      <c r="P25">
        <f t="shared" si="3"/>
        <v>13.41867248</v>
      </c>
    </row>
    <row r="26" spans="1:16" x14ac:dyDescent="0.2">
      <c r="A26">
        <v>22</v>
      </c>
      <c r="C26" s="4">
        <v>0.34</v>
      </c>
      <c r="D26">
        <f t="shared" si="0"/>
        <v>15.007725799999999</v>
      </c>
      <c r="E26">
        <v>22</v>
      </c>
      <c r="G26" s="4">
        <v>0.311</v>
      </c>
      <c r="H26">
        <f t="shared" si="1"/>
        <v>13.727655069999999</v>
      </c>
      <c r="I26">
        <v>22</v>
      </c>
      <c r="K26" s="4">
        <v>0.30399999999999999</v>
      </c>
      <c r="L26">
        <f t="shared" si="2"/>
        <v>13.41867248</v>
      </c>
      <c r="M26">
        <v>22</v>
      </c>
      <c r="O26" s="4">
        <v>0.26400000000000001</v>
      </c>
      <c r="P26">
        <f t="shared" si="3"/>
        <v>11.65305768</v>
      </c>
    </row>
    <row r="27" spans="1:16" x14ac:dyDescent="0.2">
      <c r="A27">
        <v>23</v>
      </c>
      <c r="C27" s="4">
        <v>0.27100000000000002</v>
      </c>
      <c r="D27">
        <f t="shared" si="0"/>
        <v>11.962040269999999</v>
      </c>
      <c r="E27">
        <v>23</v>
      </c>
      <c r="G27" s="4">
        <v>0.3</v>
      </c>
      <c r="H27">
        <f t="shared" si="1"/>
        <v>13.242111</v>
      </c>
      <c r="I27">
        <v>23</v>
      </c>
      <c r="K27" s="4">
        <v>0.30299999999999999</v>
      </c>
      <c r="L27">
        <f t="shared" si="2"/>
        <v>13.374532109999999</v>
      </c>
      <c r="M27" s="5" t="s">
        <v>22</v>
      </c>
      <c r="O27" s="2">
        <f>AVERAGE(O5:O26)</f>
        <v>0.3235909090909091</v>
      </c>
    </row>
    <row r="28" spans="1:16" x14ac:dyDescent="0.2">
      <c r="A28">
        <v>24</v>
      </c>
      <c r="C28" s="4">
        <v>0.31900000000000001</v>
      </c>
      <c r="D28">
        <f t="shared" si="0"/>
        <v>14.080778029999999</v>
      </c>
      <c r="E28">
        <v>24</v>
      </c>
      <c r="G28" s="4">
        <v>0.308</v>
      </c>
      <c r="H28">
        <f t="shared" si="1"/>
        <v>13.59523396</v>
      </c>
      <c r="I28">
        <v>24</v>
      </c>
      <c r="K28" s="4">
        <v>0.34100000000000003</v>
      </c>
      <c r="L28">
        <f t="shared" si="2"/>
        <v>15.05186617</v>
      </c>
      <c r="M28" s="6" t="s">
        <v>7</v>
      </c>
      <c r="O28" s="2">
        <f>STDEV(O5:O26)</f>
        <v>2.5570926740583616E-2</v>
      </c>
    </row>
    <row r="29" spans="1:16" x14ac:dyDescent="0.2">
      <c r="A29">
        <v>25</v>
      </c>
      <c r="C29" s="4">
        <v>0.27700000000000002</v>
      </c>
      <c r="D29">
        <f t="shared" si="0"/>
        <v>12.226882489999999</v>
      </c>
      <c r="E29">
        <v>25</v>
      </c>
      <c r="G29" s="4">
        <v>0.32100000000000001</v>
      </c>
      <c r="H29">
        <f t="shared" si="1"/>
        <v>14.169058769999999</v>
      </c>
      <c r="I29">
        <v>25</v>
      </c>
      <c r="K29" s="4">
        <v>0.36499999999999999</v>
      </c>
      <c r="L29">
        <f t="shared" si="2"/>
        <v>16.111235049999998</v>
      </c>
      <c r="M29" s="6" t="s">
        <v>8</v>
      </c>
      <c r="O29" s="2">
        <f>O28/SQRT(22)</f>
        <v>5.4517398989692616E-3</v>
      </c>
    </row>
    <row r="30" spans="1:16" x14ac:dyDescent="0.2">
      <c r="A30">
        <v>26</v>
      </c>
      <c r="C30" s="4">
        <v>0.33300000000000002</v>
      </c>
      <c r="D30">
        <f t="shared" si="0"/>
        <v>14.69874321</v>
      </c>
      <c r="E30">
        <v>26</v>
      </c>
      <c r="G30" s="4">
        <v>0.31900000000000001</v>
      </c>
      <c r="H30">
        <f t="shared" si="1"/>
        <v>14.080778029999999</v>
      </c>
      <c r="I30">
        <v>26</v>
      </c>
      <c r="K30" s="4">
        <v>0.314</v>
      </c>
      <c r="L30">
        <f t="shared" si="2"/>
        <v>13.860076179999998</v>
      </c>
      <c r="O30" s="4"/>
    </row>
    <row r="31" spans="1:16" x14ac:dyDescent="0.2">
      <c r="A31" s="5" t="s">
        <v>22</v>
      </c>
      <c r="C31" s="2">
        <f>AVERAGE(C5:C30)</f>
        <v>0.32200000000000001</v>
      </c>
      <c r="E31">
        <v>27</v>
      </c>
      <c r="G31" s="4">
        <v>0.29199999999999998</v>
      </c>
      <c r="H31">
        <f t="shared" si="1"/>
        <v>12.888988039999999</v>
      </c>
      <c r="I31">
        <v>27</v>
      </c>
      <c r="K31" s="4">
        <v>0.28999999999999998</v>
      </c>
      <c r="L31">
        <f t="shared" si="2"/>
        <v>12.800707299999999</v>
      </c>
      <c r="O31" s="4"/>
    </row>
    <row r="32" spans="1:16" x14ac:dyDescent="0.2">
      <c r="A32" s="6" t="s">
        <v>7</v>
      </c>
      <c r="C32" s="2">
        <f>STDEV(C5:C30)</f>
        <v>2.8343605980890998E-2</v>
      </c>
      <c r="E32" s="5" t="s">
        <v>22</v>
      </c>
      <c r="G32" s="2">
        <f>AVERAGE(G5:G31)</f>
        <v>0.31722222222222218</v>
      </c>
      <c r="I32" s="5" t="s">
        <v>22</v>
      </c>
      <c r="K32" s="2">
        <f>AVERAGE(K5:K31)</f>
        <v>0.32092592592592589</v>
      </c>
    </row>
    <row r="33" spans="1:15" x14ac:dyDescent="0.2">
      <c r="A33" s="6" t="s">
        <v>8</v>
      </c>
      <c r="C33" s="2">
        <f>C32/SQRT(26)</f>
        <v>5.5586384608518604E-3</v>
      </c>
      <c r="E33" s="6" t="s">
        <v>7</v>
      </c>
      <c r="G33" s="2">
        <f>STDEV(G5:G31)</f>
        <v>2.6363338958213189E-2</v>
      </c>
      <c r="I33" s="6" t="s">
        <v>7</v>
      </c>
      <c r="K33" s="2">
        <f>STDEV(K5:K31)</f>
        <v>2.5526646599380941E-2</v>
      </c>
    </row>
    <row r="34" spans="1:15" x14ac:dyDescent="0.2">
      <c r="E34" s="6" t="s">
        <v>8</v>
      </c>
      <c r="G34" s="2">
        <f>G33/SQRT(27)</f>
        <v>5.0736269480872445E-3</v>
      </c>
      <c r="I34" s="6" t="s">
        <v>8</v>
      </c>
      <c r="K34" s="2">
        <f>K33/SQRT(27)</f>
        <v>4.9126054285536774E-3</v>
      </c>
    </row>
    <row r="36" spans="1:15" x14ac:dyDescent="0.2">
      <c r="F36" s="2" t="s">
        <v>9</v>
      </c>
      <c r="G36">
        <f>_xlfn.T.TEST(C5:C30,G5:G31,2,2)</f>
        <v>0.52779959104346186</v>
      </c>
      <c r="J36" s="2" t="s">
        <v>9</v>
      </c>
      <c r="K36">
        <f>_xlfn.T.TEST(C5:C30,K5:K31,2,2)</f>
        <v>0.88522222313218146</v>
      </c>
      <c r="N36" s="2" t="s">
        <v>9</v>
      </c>
      <c r="O36">
        <f>_xlfn.T.TEST(C5:C30,O5:O26,2,2)</f>
        <v>0.84037539703814168</v>
      </c>
    </row>
    <row r="37" spans="1:15" x14ac:dyDescent="0.2">
      <c r="F37" s="2" t="s">
        <v>23</v>
      </c>
      <c r="G37">
        <f>TDIST(G36,16,2)</f>
        <v>0.60488157969307377</v>
      </c>
      <c r="J37" s="2" t="s">
        <v>23</v>
      </c>
      <c r="K37">
        <f>TDIST(K36,26,2)</f>
        <v>0.38415069339664343</v>
      </c>
      <c r="N37" s="2" t="s">
        <v>23</v>
      </c>
      <c r="O37">
        <f>TDIST(O36,22,2)</f>
        <v>0.40973869751485026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6C6D-0850-3D43-8CB5-2B4A3850F047}">
  <dimension ref="A1:P27"/>
  <sheetViews>
    <sheetView workbookViewId="0">
      <selection activeCell="N32" sqref="N32"/>
    </sheetView>
  </sheetViews>
  <sheetFormatPr baseColWidth="10" defaultRowHeight="16" x14ac:dyDescent="0.2"/>
  <sheetData>
    <row r="1" spans="1:16" x14ac:dyDescent="0.2">
      <c r="A1" t="s">
        <v>10</v>
      </c>
      <c r="B1" t="s">
        <v>27</v>
      </c>
      <c r="E1" t="s">
        <v>10</v>
      </c>
      <c r="F1" t="s">
        <v>27</v>
      </c>
      <c r="I1" t="s">
        <v>10</v>
      </c>
      <c r="J1" t="s">
        <v>27</v>
      </c>
      <c r="M1" t="s">
        <v>10</v>
      </c>
      <c r="N1" t="s">
        <v>27</v>
      </c>
    </row>
    <row r="2" spans="1:16" x14ac:dyDescent="0.2">
      <c r="A2" t="s">
        <v>28</v>
      </c>
      <c r="E2" t="s">
        <v>28</v>
      </c>
      <c r="I2" t="s">
        <v>28</v>
      </c>
      <c r="M2" t="s">
        <v>28</v>
      </c>
    </row>
    <row r="4" spans="1:16" x14ac:dyDescent="0.2">
      <c r="B4" s="2" t="s">
        <v>0</v>
      </c>
      <c r="C4" t="s">
        <v>13</v>
      </c>
      <c r="D4" s="2" t="s">
        <v>24</v>
      </c>
      <c r="F4" s="2" t="s">
        <v>4</v>
      </c>
      <c r="G4" t="s">
        <v>13</v>
      </c>
      <c r="H4" s="2" t="s">
        <v>24</v>
      </c>
      <c r="J4" s="2" t="s">
        <v>5</v>
      </c>
      <c r="K4" t="s">
        <v>13</v>
      </c>
      <c r="L4" s="2" t="s">
        <v>24</v>
      </c>
      <c r="N4" s="2" t="s">
        <v>14</v>
      </c>
      <c r="O4" t="s">
        <v>13</v>
      </c>
      <c r="P4" s="2" t="s">
        <v>24</v>
      </c>
    </row>
    <row r="5" spans="1:16" x14ac:dyDescent="0.2">
      <c r="A5">
        <v>1</v>
      </c>
      <c r="B5" s="3" t="s">
        <v>29</v>
      </c>
      <c r="C5">
        <v>3.262</v>
      </c>
      <c r="D5">
        <f>C5*44.14037</f>
        <v>143.98588694</v>
      </c>
      <c r="E5">
        <v>1</v>
      </c>
      <c r="F5" s="3" t="s">
        <v>20</v>
      </c>
      <c r="G5">
        <v>3.1890000000000001</v>
      </c>
      <c r="H5">
        <f>G5*44.14037</f>
        <v>140.76363992999998</v>
      </c>
      <c r="I5">
        <v>1</v>
      </c>
      <c r="J5" s="3" t="s">
        <v>17</v>
      </c>
      <c r="K5">
        <v>3.335</v>
      </c>
      <c r="L5">
        <f>K5*44.14037</f>
        <v>147.20813394999999</v>
      </c>
      <c r="M5">
        <v>1</v>
      </c>
      <c r="N5" s="3" t="s">
        <v>18</v>
      </c>
      <c r="O5">
        <v>2.2919999999999998</v>
      </c>
      <c r="P5">
        <f>O5*44.14037</f>
        <v>101.16972803999998</v>
      </c>
    </row>
    <row r="6" spans="1:16" x14ac:dyDescent="0.2">
      <c r="A6">
        <v>2</v>
      </c>
      <c r="B6" s="3" t="s">
        <v>29</v>
      </c>
      <c r="C6">
        <v>3.073</v>
      </c>
      <c r="D6">
        <f t="shared" ref="D6:D17" si="0">C6*44.14037</f>
        <v>135.64335700999999</v>
      </c>
      <c r="E6">
        <v>2</v>
      </c>
      <c r="F6" s="3"/>
      <c r="G6">
        <v>3.677</v>
      </c>
      <c r="H6">
        <f t="shared" ref="H6:H17" si="1">G6*44.14037</f>
        <v>162.30414048999998</v>
      </c>
      <c r="I6">
        <v>2</v>
      </c>
      <c r="J6" s="3" t="s">
        <v>21</v>
      </c>
      <c r="K6">
        <v>2.875</v>
      </c>
      <c r="L6">
        <f t="shared" ref="L6:L19" si="2">K6*44.14037</f>
        <v>126.90356374999999</v>
      </c>
      <c r="M6">
        <v>2</v>
      </c>
      <c r="N6" s="3"/>
      <c r="O6">
        <v>3.3849999999999998</v>
      </c>
      <c r="P6">
        <f t="shared" ref="P6:P19" si="3">O6*44.14037</f>
        <v>149.41515244999999</v>
      </c>
    </row>
    <row r="7" spans="1:16" x14ac:dyDescent="0.2">
      <c r="A7">
        <v>3</v>
      </c>
      <c r="B7" s="3" t="s">
        <v>29</v>
      </c>
      <c r="C7">
        <v>3.47</v>
      </c>
      <c r="D7">
        <f t="shared" si="0"/>
        <v>153.16708389999999</v>
      </c>
      <c r="E7">
        <v>3</v>
      </c>
      <c r="F7" s="3"/>
      <c r="G7">
        <v>3.3239999999999998</v>
      </c>
      <c r="H7">
        <f t="shared" si="1"/>
        <v>146.72258987999999</v>
      </c>
      <c r="I7">
        <v>3</v>
      </c>
      <c r="J7" s="3" t="s">
        <v>21</v>
      </c>
      <c r="K7">
        <v>2.698</v>
      </c>
      <c r="L7">
        <f t="shared" si="2"/>
        <v>119.09071825999999</v>
      </c>
      <c r="M7">
        <v>3</v>
      </c>
      <c r="N7" s="3"/>
      <c r="O7">
        <v>3.9060000000000001</v>
      </c>
      <c r="P7">
        <f t="shared" si="3"/>
        <v>172.41228522</v>
      </c>
    </row>
    <row r="8" spans="1:16" x14ac:dyDescent="0.2">
      <c r="A8">
        <v>4</v>
      </c>
      <c r="B8" s="3" t="s">
        <v>29</v>
      </c>
      <c r="C8" s="4">
        <v>2.6070000000000002</v>
      </c>
      <c r="D8">
        <f t="shared" si="0"/>
        <v>115.07394459</v>
      </c>
      <c r="E8">
        <v>4</v>
      </c>
      <c r="F8" s="3"/>
      <c r="G8" s="4">
        <v>2.9380000000000002</v>
      </c>
      <c r="H8">
        <f t="shared" si="1"/>
        <v>129.68440706000001</v>
      </c>
      <c r="I8">
        <v>4</v>
      </c>
      <c r="J8" s="3" t="s">
        <v>30</v>
      </c>
      <c r="K8" s="4">
        <v>3.0110000000000001</v>
      </c>
      <c r="L8">
        <f t="shared" si="2"/>
        <v>132.90665407</v>
      </c>
      <c r="M8">
        <v>4</v>
      </c>
      <c r="N8" s="3"/>
      <c r="O8" s="4">
        <v>3.2919999999999998</v>
      </c>
      <c r="P8">
        <f t="shared" si="3"/>
        <v>145.31009803999999</v>
      </c>
    </row>
    <row r="9" spans="1:16" x14ac:dyDescent="0.2">
      <c r="A9">
        <v>5</v>
      </c>
      <c r="B9" s="3" t="s">
        <v>29</v>
      </c>
      <c r="C9" s="4">
        <v>3.8439999999999999</v>
      </c>
      <c r="D9">
        <f t="shared" si="0"/>
        <v>169.67558227999999</v>
      </c>
      <c r="E9">
        <v>5</v>
      </c>
      <c r="F9" s="3" t="s">
        <v>31</v>
      </c>
      <c r="G9" s="4">
        <v>2.6669999999999998</v>
      </c>
      <c r="H9">
        <f t="shared" si="1"/>
        <v>117.72236678999998</v>
      </c>
      <c r="I9">
        <v>5</v>
      </c>
      <c r="J9" s="3" t="s">
        <v>30</v>
      </c>
      <c r="K9" s="4">
        <v>3.1560000000000001</v>
      </c>
      <c r="L9">
        <f t="shared" si="2"/>
        <v>139.30700772</v>
      </c>
      <c r="M9">
        <v>5</v>
      </c>
      <c r="N9" s="3"/>
      <c r="O9" s="4">
        <v>3.649</v>
      </c>
      <c r="P9">
        <f t="shared" si="3"/>
        <v>161.06821012999998</v>
      </c>
    </row>
    <row r="10" spans="1:16" x14ac:dyDescent="0.2">
      <c r="A10">
        <v>6</v>
      </c>
      <c r="B10">
        <v>2</v>
      </c>
      <c r="C10">
        <v>3.2290000000000001</v>
      </c>
      <c r="D10">
        <f t="shared" si="0"/>
        <v>142.52925472999999</v>
      </c>
      <c r="E10">
        <v>6</v>
      </c>
      <c r="G10" s="4">
        <v>2.8959999999999999</v>
      </c>
      <c r="H10">
        <f t="shared" si="1"/>
        <v>127.83051151999999</v>
      </c>
      <c r="I10">
        <v>6</v>
      </c>
      <c r="J10">
        <v>12</v>
      </c>
      <c r="K10" s="4">
        <v>3.4169999999999998</v>
      </c>
      <c r="L10">
        <f t="shared" si="2"/>
        <v>150.82764428999999</v>
      </c>
      <c r="M10">
        <v>6</v>
      </c>
      <c r="N10">
        <v>18</v>
      </c>
      <c r="O10" s="4">
        <v>2.9380000000000002</v>
      </c>
      <c r="P10">
        <f t="shared" si="3"/>
        <v>129.68440706000001</v>
      </c>
    </row>
    <row r="11" spans="1:16" x14ac:dyDescent="0.2">
      <c r="A11">
        <v>7</v>
      </c>
      <c r="B11">
        <v>2</v>
      </c>
      <c r="C11">
        <v>3.4279999999999999</v>
      </c>
      <c r="D11">
        <f t="shared" si="0"/>
        <v>151.31318836</v>
      </c>
      <c r="E11">
        <v>7</v>
      </c>
      <c r="F11">
        <v>7</v>
      </c>
      <c r="G11" s="4">
        <v>3.2919999999999998</v>
      </c>
      <c r="H11">
        <f t="shared" si="1"/>
        <v>145.31009803999999</v>
      </c>
      <c r="I11">
        <v>7</v>
      </c>
      <c r="J11">
        <v>12</v>
      </c>
      <c r="K11" s="4">
        <v>3.5950000000000002</v>
      </c>
      <c r="L11">
        <f t="shared" si="2"/>
        <v>158.68463015</v>
      </c>
      <c r="M11">
        <v>7</v>
      </c>
      <c r="O11" s="4">
        <v>3.4689999999999999</v>
      </c>
      <c r="P11">
        <f t="shared" si="3"/>
        <v>153.12294352999999</v>
      </c>
    </row>
    <row r="12" spans="1:16" x14ac:dyDescent="0.2">
      <c r="A12">
        <v>8</v>
      </c>
      <c r="B12">
        <v>2</v>
      </c>
      <c r="C12">
        <v>3.1880000000000002</v>
      </c>
      <c r="D12">
        <f t="shared" si="0"/>
        <v>140.71949956</v>
      </c>
      <c r="E12">
        <v>8</v>
      </c>
      <c r="G12" s="4">
        <v>3.9790000000000001</v>
      </c>
      <c r="H12">
        <f t="shared" si="1"/>
        <v>175.63453222999999</v>
      </c>
      <c r="I12">
        <v>8</v>
      </c>
      <c r="J12">
        <v>12</v>
      </c>
      <c r="K12" s="4">
        <v>3.6349999999999998</v>
      </c>
      <c r="L12">
        <f t="shared" si="2"/>
        <v>160.45024494999998</v>
      </c>
      <c r="M12">
        <v>8</v>
      </c>
      <c r="O12" s="4">
        <v>3.907</v>
      </c>
      <c r="P12">
        <f t="shared" si="3"/>
        <v>172.45642558999998</v>
      </c>
    </row>
    <row r="13" spans="1:16" x14ac:dyDescent="0.2">
      <c r="A13">
        <v>9</v>
      </c>
      <c r="B13">
        <v>3</v>
      </c>
      <c r="C13">
        <v>3.0739999999999998</v>
      </c>
      <c r="D13">
        <f t="shared" si="0"/>
        <v>135.68749738</v>
      </c>
      <c r="E13">
        <v>9</v>
      </c>
      <c r="G13" s="4">
        <v>3.8860000000000001</v>
      </c>
      <c r="H13">
        <f t="shared" si="1"/>
        <v>171.52947781999998</v>
      </c>
      <c r="I13">
        <v>9</v>
      </c>
      <c r="J13">
        <v>12</v>
      </c>
      <c r="K13" s="4">
        <v>3.8650000000000002</v>
      </c>
      <c r="L13">
        <f t="shared" si="2"/>
        <v>170.60253005000001</v>
      </c>
      <c r="M13">
        <v>9</v>
      </c>
      <c r="O13" s="4">
        <v>3.1880000000000002</v>
      </c>
      <c r="P13">
        <f t="shared" si="3"/>
        <v>140.71949956</v>
      </c>
    </row>
    <row r="14" spans="1:16" x14ac:dyDescent="0.2">
      <c r="A14">
        <v>10</v>
      </c>
      <c r="B14">
        <v>3</v>
      </c>
      <c r="C14">
        <v>3.3140000000000001</v>
      </c>
      <c r="D14">
        <f t="shared" si="0"/>
        <v>146.28118617999999</v>
      </c>
      <c r="E14">
        <v>10</v>
      </c>
      <c r="F14">
        <v>6</v>
      </c>
      <c r="G14" s="4">
        <v>3.0009999999999999</v>
      </c>
      <c r="H14">
        <f t="shared" si="1"/>
        <v>132.46525036999998</v>
      </c>
      <c r="I14">
        <v>10</v>
      </c>
      <c r="J14">
        <v>12</v>
      </c>
      <c r="K14" s="4">
        <v>3.5209999999999999</v>
      </c>
      <c r="L14">
        <f t="shared" si="2"/>
        <v>155.41824276999998</v>
      </c>
      <c r="M14">
        <v>10</v>
      </c>
      <c r="O14" s="4">
        <v>3.3860000000000001</v>
      </c>
      <c r="P14">
        <f t="shared" si="3"/>
        <v>149.45929282</v>
      </c>
    </row>
    <row r="15" spans="1:16" x14ac:dyDescent="0.2">
      <c r="A15">
        <v>11</v>
      </c>
      <c r="B15">
        <v>4</v>
      </c>
      <c r="C15">
        <v>3.948</v>
      </c>
      <c r="D15">
        <f t="shared" si="0"/>
        <v>174.26618076</v>
      </c>
      <c r="E15">
        <v>11</v>
      </c>
      <c r="G15" s="4">
        <v>3.1259999999999999</v>
      </c>
      <c r="H15">
        <f t="shared" si="1"/>
        <v>137.98279661999999</v>
      </c>
      <c r="I15">
        <v>11</v>
      </c>
      <c r="J15">
        <v>12</v>
      </c>
      <c r="K15" s="4">
        <v>3.931</v>
      </c>
      <c r="L15">
        <f t="shared" si="2"/>
        <v>173.51579447</v>
      </c>
      <c r="M15">
        <v>11</v>
      </c>
      <c r="N15">
        <v>17</v>
      </c>
      <c r="O15" s="4">
        <v>2.75</v>
      </c>
      <c r="P15">
        <f t="shared" si="3"/>
        <v>121.38601749999999</v>
      </c>
    </row>
    <row r="16" spans="1:16" x14ac:dyDescent="0.2">
      <c r="A16">
        <v>12</v>
      </c>
      <c r="B16">
        <v>4</v>
      </c>
      <c r="C16">
        <v>3.6779999999999999</v>
      </c>
      <c r="D16">
        <f t="shared" si="0"/>
        <v>162.34828085999999</v>
      </c>
      <c r="E16">
        <v>12</v>
      </c>
      <c r="G16" s="4">
        <v>3.3450000000000002</v>
      </c>
      <c r="H16">
        <f t="shared" si="1"/>
        <v>147.64953765000001</v>
      </c>
      <c r="I16">
        <v>12</v>
      </c>
      <c r="J16">
        <v>11</v>
      </c>
      <c r="K16" s="4">
        <v>3.1669999999999998</v>
      </c>
      <c r="L16">
        <f t="shared" si="2"/>
        <v>139.79255178999998</v>
      </c>
      <c r="M16">
        <v>12</v>
      </c>
      <c r="O16" s="4">
        <v>2.7040000000000002</v>
      </c>
      <c r="P16">
        <f t="shared" si="3"/>
        <v>119.35556047999999</v>
      </c>
    </row>
    <row r="17" spans="1:16" x14ac:dyDescent="0.2">
      <c r="A17">
        <v>13</v>
      </c>
      <c r="B17">
        <v>5</v>
      </c>
      <c r="C17">
        <v>3.302</v>
      </c>
      <c r="D17">
        <f t="shared" si="0"/>
        <v>145.75150173999998</v>
      </c>
      <c r="E17">
        <v>13</v>
      </c>
      <c r="G17" s="4">
        <v>3.823</v>
      </c>
      <c r="H17">
        <f t="shared" si="1"/>
        <v>168.74863450999999</v>
      </c>
      <c r="I17">
        <v>13</v>
      </c>
      <c r="J17">
        <v>11</v>
      </c>
      <c r="K17" s="4">
        <v>3.1040000000000001</v>
      </c>
      <c r="L17">
        <f t="shared" si="2"/>
        <v>137.01170847999998</v>
      </c>
      <c r="M17">
        <v>13</v>
      </c>
      <c r="O17" s="4">
        <v>2.625</v>
      </c>
      <c r="P17">
        <f t="shared" si="3"/>
        <v>115.86847125</v>
      </c>
    </row>
    <row r="18" spans="1:16" x14ac:dyDescent="0.2">
      <c r="A18" s="5" t="s">
        <v>22</v>
      </c>
      <c r="C18" s="2">
        <f>AVERAGE(C5:C17)</f>
        <v>3.3397692307692304</v>
      </c>
      <c r="D18" s="2">
        <f>AVERAGE(D5:D17)</f>
        <v>147.41864956076921</v>
      </c>
      <c r="E18" s="5" t="s">
        <v>22</v>
      </c>
      <c r="G18" s="2">
        <f>AVERAGE(G5:G17)</f>
        <v>3.3186923076923072</v>
      </c>
      <c r="H18" s="2">
        <f>AVERAGE(H5:H17)</f>
        <v>146.48830637769228</v>
      </c>
      <c r="I18">
        <v>14</v>
      </c>
      <c r="J18">
        <v>11</v>
      </c>
      <c r="K18" s="4">
        <v>3.3029999999999999</v>
      </c>
      <c r="L18">
        <f t="shared" si="2"/>
        <v>145.79564210999999</v>
      </c>
      <c r="M18">
        <v>14</v>
      </c>
      <c r="O18" s="4">
        <v>3.0419999999999998</v>
      </c>
      <c r="P18">
        <f t="shared" si="3"/>
        <v>134.27500554</v>
      </c>
    </row>
    <row r="19" spans="1:16" x14ac:dyDescent="0.2">
      <c r="A19" s="6" t="s">
        <v>7</v>
      </c>
      <c r="C19" s="2">
        <f>STDEV(C5:C17)</f>
        <v>0.3518439885911</v>
      </c>
      <c r="D19" s="2">
        <f>STDEV(D5:D17)</f>
        <v>15.53052383868687</v>
      </c>
      <c r="E19" s="6" t="s">
        <v>7</v>
      </c>
      <c r="G19" s="2">
        <f>STDEV(G5:G17)</f>
        <v>0.41283216618367213</v>
      </c>
      <c r="H19" s="2">
        <f>STDEV(H5:H17)</f>
        <v>18.222564563248465</v>
      </c>
      <c r="I19">
        <v>15</v>
      </c>
      <c r="J19">
        <v>11</v>
      </c>
      <c r="K19" s="4">
        <v>3.3540000000000001</v>
      </c>
      <c r="L19">
        <f t="shared" si="2"/>
        <v>148.04680098</v>
      </c>
      <c r="M19">
        <v>15</v>
      </c>
      <c r="O19" s="4">
        <v>3.407</v>
      </c>
      <c r="P19">
        <f t="shared" si="3"/>
        <v>150.38624059</v>
      </c>
    </row>
    <row r="20" spans="1:16" x14ac:dyDescent="0.2">
      <c r="A20" s="6" t="s">
        <v>8</v>
      </c>
      <c r="C20" s="2">
        <f>C19/SQRT(13)</f>
        <v>9.7583964756075225E-2</v>
      </c>
      <c r="D20" s="2">
        <f>D19/SQRT(13)</f>
        <v>4.3073923104001031</v>
      </c>
      <c r="E20" s="6" t="s">
        <v>8</v>
      </c>
      <c r="G20" s="2">
        <f>G19/SQRT(13)</f>
        <v>0.11449904179508467</v>
      </c>
      <c r="H20" s="2">
        <f>H19/SQRT(13)</f>
        <v>5.0540300694804152</v>
      </c>
      <c r="I20" s="5" t="s">
        <v>22</v>
      </c>
      <c r="K20" s="2">
        <f>AVERAGE(K5:K19)</f>
        <v>3.3311333333333333</v>
      </c>
      <c r="L20" s="2">
        <f>AVERAGE(L5:L19)</f>
        <v>147.03745785266665</v>
      </c>
      <c r="M20" s="5" t="s">
        <v>22</v>
      </c>
      <c r="O20" s="2">
        <f>AVERAGE(O5:O19)</f>
        <v>3.1959999999999997</v>
      </c>
      <c r="P20" s="2">
        <f>AVERAGE(P5:P19)</f>
        <v>141.07262252000001</v>
      </c>
    </row>
    <row r="21" spans="1:16" x14ac:dyDescent="0.2">
      <c r="I21" s="6" t="s">
        <v>7</v>
      </c>
      <c r="K21" s="2">
        <f>STDEV(K5:K19)</f>
        <v>0.34560172508387804</v>
      </c>
      <c r="L21" s="2">
        <f>STDEV(L5:L19)</f>
        <v>15.25498801784066</v>
      </c>
      <c r="M21" s="6" t="s">
        <v>7</v>
      </c>
      <c r="O21" s="2">
        <f>STDEV(O5:O19)</f>
        <v>0.46976422657693723</v>
      </c>
      <c r="P21" s="2">
        <f>STDEV(P5:P19)</f>
        <v>20.735566773869756</v>
      </c>
    </row>
    <row r="22" spans="1:16" x14ac:dyDescent="0.2">
      <c r="I22" s="6" t="s">
        <v>8</v>
      </c>
      <c r="K22" s="2">
        <f>K21/SQRT(15)</f>
        <v>8.9233981711360918E-2</v>
      </c>
      <c r="L22" s="2">
        <f>L21/SQRT(15)</f>
        <v>3.9388209693127045</v>
      </c>
      <c r="M22" s="6" t="s">
        <v>8</v>
      </c>
      <c r="O22" s="2">
        <f>O21/SQRT(13)</f>
        <v>0.13028915433091004</v>
      </c>
      <c r="P22" s="2">
        <f>P21/SQRT(13)</f>
        <v>5.7510114791534477</v>
      </c>
    </row>
    <row r="26" spans="1:16" x14ac:dyDescent="0.2">
      <c r="F26" s="2" t="s">
        <v>9</v>
      </c>
      <c r="G26">
        <f>_xlfn.T.TEST(D5:D17,H5:H17,2,2)</f>
        <v>0.88974981676903075</v>
      </c>
      <c r="J26" s="2" t="s">
        <v>9</v>
      </c>
      <c r="K26">
        <f>_xlfn.T.TEST(D5:D17,L5:L19,2,2)</f>
        <v>0.94835943568199421</v>
      </c>
      <c r="N26" s="2" t="s">
        <v>9</v>
      </c>
      <c r="O26">
        <f>_xlfn.T.TEST(D5:D17,P5:P19,2,2)</f>
        <v>0.37405131735608499</v>
      </c>
    </row>
    <row r="27" spans="1:16" x14ac:dyDescent="0.2">
      <c r="F27" s="2" t="s">
        <v>23</v>
      </c>
      <c r="G27">
        <f>TDIST(G26,13,2)</f>
        <v>0.38976877760077144</v>
      </c>
      <c r="J27" s="2" t="s">
        <v>23</v>
      </c>
      <c r="K27">
        <f>TDIST(K26,13,2)</f>
        <v>0.36024370937392303</v>
      </c>
      <c r="N27" s="2" t="s">
        <v>23</v>
      </c>
      <c r="O27">
        <f>TDIST(O26,13,2)</f>
        <v>0.71439598015300287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a, b, c</vt:lpstr>
      <vt:lpstr>Panel d</vt:lpstr>
      <vt:lpstr>Panel g</vt:lpstr>
      <vt:lpstr>Panel 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Nayab Abidi</dc:creator>
  <cp:lastModifiedBy>Nayab Abidi</cp:lastModifiedBy>
  <dcterms:created xsi:type="dcterms:W3CDTF">2024-09-19T18:05:33Z</dcterms:created>
  <dcterms:modified xsi:type="dcterms:W3CDTF">2024-09-19T18:37:57Z</dcterms:modified>
</cp:coreProperties>
</file>