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0495BC35-6FDD-FA48-8A4E-69A05F15746E}" xr6:coauthVersionLast="47" xr6:coauthVersionMax="47" xr10:uidLastSave="{00000000-0000-0000-0000-000000000000}"/>
  <bookViews>
    <workbookView xWindow="20780" yWindow="5900" windowWidth="27640" windowHeight="16940" activeTab="2" xr2:uid="{CCD088C5-D9F6-FD49-ABB4-14054B3F52B9}"/>
  </bookViews>
  <sheets>
    <sheet name="Panel d and e" sheetId="2" r:id="rId1"/>
    <sheet name="Panel h and i" sheetId="3" r:id="rId2"/>
    <sheet name="Panel l" sheetId="4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H24" i="4" s="1"/>
  <c r="E23" i="4"/>
  <c r="E24" i="4" s="1"/>
  <c r="H21" i="4"/>
  <c r="H20" i="4"/>
  <c r="H19" i="4"/>
  <c r="E17" i="4"/>
  <c r="E16" i="4"/>
  <c r="B16" i="4"/>
  <c r="E15" i="4"/>
  <c r="B15" i="4"/>
  <c r="B14" i="4"/>
  <c r="P26" i="3"/>
  <c r="P27" i="3" s="1"/>
  <c r="X24" i="3"/>
  <c r="X25" i="3" s="1"/>
  <c r="R22" i="3"/>
  <c r="R23" i="3" s="1"/>
  <c r="P22" i="3"/>
  <c r="P23" i="3" s="1"/>
  <c r="R21" i="3"/>
  <c r="P21" i="3"/>
  <c r="Y20" i="3"/>
  <c r="Y21" i="3" s="1"/>
  <c r="W20" i="3"/>
  <c r="W21" i="3" s="1"/>
  <c r="S20" i="3"/>
  <c r="Q20" i="3"/>
  <c r="T20" i="3" s="1"/>
  <c r="I20" i="3"/>
  <c r="I21" i="3" s="1"/>
  <c r="Y19" i="3"/>
  <c r="W19" i="3"/>
  <c r="S19" i="3"/>
  <c r="Q19" i="3"/>
  <c r="T19" i="3" s="1"/>
  <c r="AA18" i="3"/>
  <c r="Z18" i="3"/>
  <c r="X18" i="3"/>
  <c r="S18" i="3"/>
  <c r="Q18" i="3"/>
  <c r="T18" i="3" s="1"/>
  <c r="Z17" i="3"/>
  <c r="X17" i="3"/>
  <c r="AA17" i="3" s="1"/>
  <c r="T17" i="3"/>
  <c r="S17" i="3"/>
  <c r="Q17" i="3"/>
  <c r="I17" i="3"/>
  <c r="D17" i="3"/>
  <c r="Z16" i="3"/>
  <c r="X16" i="3"/>
  <c r="AA16" i="3" s="1"/>
  <c r="S16" i="3"/>
  <c r="Q16" i="3"/>
  <c r="T16" i="3" s="1"/>
  <c r="K16" i="3"/>
  <c r="K17" i="3" s="1"/>
  <c r="I16" i="3"/>
  <c r="D16" i="3"/>
  <c r="B16" i="3"/>
  <c r="B17" i="3" s="1"/>
  <c r="Z15" i="3"/>
  <c r="X15" i="3"/>
  <c r="AA15" i="3" s="1"/>
  <c r="T15" i="3"/>
  <c r="S15" i="3"/>
  <c r="Q15" i="3"/>
  <c r="K15" i="3"/>
  <c r="I15" i="3"/>
  <c r="D15" i="3"/>
  <c r="B15" i="3"/>
  <c r="Z14" i="3"/>
  <c r="X14" i="3"/>
  <c r="AA14" i="3" s="1"/>
  <c r="S14" i="3"/>
  <c r="Q14" i="3"/>
  <c r="T14" i="3" s="1"/>
  <c r="M14" i="3"/>
  <c r="L14" i="3"/>
  <c r="J14" i="3"/>
  <c r="E14" i="3"/>
  <c r="C14" i="3"/>
  <c r="F14" i="3" s="1"/>
  <c r="Z13" i="3"/>
  <c r="X13" i="3"/>
  <c r="AA13" i="3" s="1"/>
  <c r="T13" i="3"/>
  <c r="S13" i="3"/>
  <c r="Q13" i="3"/>
  <c r="L13" i="3"/>
  <c r="J13" i="3"/>
  <c r="M13" i="3" s="1"/>
  <c r="E13" i="3"/>
  <c r="C13" i="3"/>
  <c r="F13" i="3" s="1"/>
  <c r="Z12" i="3"/>
  <c r="X12" i="3"/>
  <c r="AA12" i="3" s="1"/>
  <c r="T12" i="3"/>
  <c r="S12" i="3"/>
  <c r="Q12" i="3"/>
  <c r="L12" i="3"/>
  <c r="J12" i="3"/>
  <c r="M12" i="3" s="1"/>
  <c r="E12" i="3"/>
  <c r="C12" i="3"/>
  <c r="F12" i="3" s="1"/>
  <c r="AA11" i="3"/>
  <c r="Z11" i="3"/>
  <c r="X11" i="3"/>
  <c r="S11" i="3"/>
  <c r="Q11" i="3"/>
  <c r="T11" i="3" s="1"/>
  <c r="L11" i="3"/>
  <c r="J11" i="3"/>
  <c r="M11" i="3" s="1"/>
  <c r="F11" i="3"/>
  <c r="E11" i="3"/>
  <c r="C11" i="3"/>
  <c r="Z10" i="3"/>
  <c r="X10" i="3"/>
  <c r="AA10" i="3" s="1"/>
  <c r="S10" i="3"/>
  <c r="Q10" i="3"/>
  <c r="T10" i="3" s="1"/>
  <c r="L10" i="3"/>
  <c r="J10" i="3"/>
  <c r="M10" i="3" s="1"/>
  <c r="F10" i="3"/>
  <c r="E10" i="3"/>
  <c r="C10" i="3"/>
  <c r="Z9" i="3"/>
  <c r="X9" i="3"/>
  <c r="AA9" i="3" s="1"/>
  <c r="S9" i="3"/>
  <c r="Q9" i="3"/>
  <c r="T9" i="3" s="1"/>
  <c r="M9" i="3"/>
  <c r="L9" i="3"/>
  <c r="J9" i="3"/>
  <c r="E9" i="3"/>
  <c r="C9" i="3"/>
  <c r="F9" i="3" s="1"/>
  <c r="Z8" i="3"/>
  <c r="X8" i="3"/>
  <c r="AA8" i="3" s="1"/>
  <c r="T8" i="3"/>
  <c r="S8" i="3"/>
  <c r="Q8" i="3"/>
  <c r="L8" i="3"/>
  <c r="J8" i="3"/>
  <c r="M8" i="3" s="1"/>
  <c r="E8" i="3"/>
  <c r="C8" i="3"/>
  <c r="F8" i="3" s="1"/>
  <c r="Z7" i="3"/>
  <c r="X7" i="3"/>
  <c r="AA7" i="3" s="1"/>
  <c r="T7" i="3"/>
  <c r="S7" i="3"/>
  <c r="Q7" i="3"/>
  <c r="L7" i="3"/>
  <c r="J7" i="3"/>
  <c r="M7" i="3" s="1"/>
  <c r="E7" i="3"/>
  <c r="C7" i="3"/>
  <c r="F7" i="3" s="1"/>
  <c r="AA6" i="3"/>
  <c r="Z6" i="3"/>
  <c r="X6" i="3"/>
  <c r="S6" i="3"/>
  <c r="Q6" i="3"/>
  <c r="T6" i="3" s="1"/>
  <c r="L6" i="3"/>
  <c r="J6" i="3"/>
  <c r="M6" i="3" s="1"/>
  <c r="F6" i="3"/>
  <c r="E6" i="3"/>
  <c r="E15" i="3" s="1"/>
  <c r="C6" i="3"/>
  <c r="Z5" i="3"/>
  <c r="X5" i="3"/>
  <c r="AA5" i="3" s="1"/>
  <c r="S5" i="3"/>
  <c r="Q5" i="3"/>
  <c r="T5" i="3" s="1"/>
  <c r="L5" i="3"/>
  <c r="L16" i="3" s="1"/>
  <c r="L17" i="3" s="1"/>
  <c r="J5" i="3"/>
  <c r="J15" i="3" s="1"/>
  <c r="F5" i="3"/>
  <c r="E5" i="3"/>
  <c r="C5" i="3"/>
  <c r="Z4" i="3"/>
  <c r="X4" i="3"/>
  <c r="AA4" i="3" s="1"/>
  <c r="S4" i="3"/>
  <c r="Q4" i="3"/>
  <c r="T4" i="3" s="1"/>
  <c r="M4" i="3"/>
  <c r="L4" i="3"/>
  <c r="J4" i="3"/>
  <c r="E4" i="3"/>
  <c r="C4" i="3"/>
  <c r="F4" i="3" s="1"/>
  <c r="Z3" i="3"/>
  <c r="Z20" i="3" s="1"/>
  <c r="Z21" i="3" s="1"/>
  <c r="X3" i="3"/>
  <c r="X20" i="3" s="1"/>
  <c r="X21" i="3" s="1"/>
  <c r="T3" i="3"/>
  <c r="S3" i="3"/>
  <c r="S21" i="3" s="1"/>
  <c r="Q3" i="3"/>
  <c r="L3" i="3"/>
  <c r="J3" i="3"/>
  <c r="M3" i="3" s="1"/>
  <c r="E3" i="3"/>
  <c r="E16" i="3" s="1"/>
  <c r="E17" i="3" s="1"/>
  <c r="C3" i="3"/>
  <c r="C15" i="3" s="1"/>
  <c r="P32" i="2"/>
  <c r="P33" i="2" s="1"/>
  <c r="I18" i="2"/>
  <c r="I19" i="2" s="1"/>
  <c r="S32" i="2"/>
  <c r="T32" i="2"/>
  <c r="T33" i="2" s="1"/>
  <c r="S33" i="2"/>
  <c r="M18" i="2"/>
  <c r="M19" i="2" s="1"/>
  <c r="L18" i="2"/>
  <c r="L19" i="2"/>
  <c r="R28" i="2"/>
  <c r="R29" i="2" s="1"/>
  <c r="P28" i="2"/>
  <c r="P29" i="2" s="1"/>
  <c r="R27" i="2"/>
  <c r="P27" i="2"/>
  <c r="S26" i="2"/>
  <c r="Q26" i="2"/>
  <c r="T26" i="2" s="1"/>
  <c r="T25" i="2"/>
  <c r="S25" i="2"/>
  <c r="Q25" i="2"/>
  <c r="S24" i="2"/>
  <c r="Q24" i="2"/>
  <c r="T24" i="2" s="1"/>
  <c r="S23" i="2"/>
  <c r="Q23" i="2"/>
  <c r="T23" i="2" s="1"/>
  <c r="S22" i="2"/>
  <c r="Q22" i="2"/>
  <c r="T22" i="2" s="1"/>
  <c r="T21" i="2"/>
  <c r="S21" i="2"/>
  <c r="Q21" i="2"/>
  <c r="S20" i="2"/>
  <c r="Q20" i="2"/>
  <c r="T20" i="2" s="1"/>
  <c r="S19" i="2"/>
  <c r="Q19" i="2"/>
  <c r="T19" i="2" s="1"/>
  <c r="T18" i="2"/>
  <c r="S18" i="2"/>
  <c r="Q18" i="2"/>
  <c r="S17" i="2"/>
  <c r="Q17" i="2"/>
  <c r="T17" i="2" s="1"/>
  <c r="S16" i="2"/>
  <c r="Q16" i="2"/>
  <c r="T16" i="2" s="1"/>
  <c r="T15" i="2"/>
  <c r="S15" i="2"/>
  <c r="Q15" i="2"/>
  <c r="S14" i="2"/>
  <c r="Q14" i="2"/>
  <c r="T14" i="2" s="1"/>
  <c r="S13" i="2"/>
  <c r="Q13" i="2"/>
  <c r="T13" i="2" s="1"/>
  <c r="S12" i="2"/>
  <c r="Q12" i="2"/>
  <c r="T12" i="2" s="1"/>
  <c r="T11" i="2"/>
  <c r="S11" i="2"/>
  <c r="Q11" i="2"/>
  <c r="S10" i="2"/>
  <c r="Q10" i="2"/>
  <c r="T10" i="2" s="1"/>
  <c r="S9" i="2"/>
  <c r="Q9" i="2"/>
  <c r="T9" i="2" s="1"/>
  <c r="T8" i="2"/>
  <c r="S8" i="2"/>
  <c r="Q8" i="2"/>
  <c r="S7" i="2"/>
  <c r="Q7" i="2"/>
  <c r="T7" i="2" s="1"/>
  <c r="S6" i="2"/>
  <c r="Q6" i="2"/>
  <c r="T6" i="2" s="1"/>
  <c r="T5" i="2"/>
  <c r="S5" i="2"/>
  <c r="Q5" i="2"/>
  <c r="S4" i="2"/>
  <c r="Q4" i="2"/>
  <c r="T4" i="2" s="1"/>
  <c r="S3" i="2"/>
  <c r="S27" i="2" s="1"/>
  <c r="Q3" i="2"/>
  <c r="T3" i="2" s="1"/>
  <c r="I15" i="2"/>
  <c r="L14" i="2"/>
  <c r="L15" i="2" s="1"/>
  <c r="K14" i="2"/>
  <c r="K15" i="2" s="1"/>
  <c r="J14" i="2"/>
  <c r="J15" i="2" s="1"/>
  <c r="I14" i="2"/>
  <c r="K13" i="2"/>
  <c r="I13" i="2"/>
  <c r="L12" i="2"/>
  <c r="J12" i="2"/>
  <c r="M12" i="2" s="1"/>
  <c r="M11" i="2"/>
  <c r="L11" i="2"/>
  <c r="J11" i="2"/>
  <c r="L10" i="2"/>
  <c r="J10" i="2"/>
  <c r="M10" i="2" s="1"/>
  <c r="L9" i="2"/>
  <c r="J9" i="2"/>
  <c r="M9" i="2" s="1"/>
  <c r="M8" i="2"/>
  <c r="L8" i="2"/>
  <c r="J8" i="2"/>
  <c r="L7" i="2"/>
  <c r="J7" i="2"/>
  <c r="M7" i="2" s="1"/>
  <c r="L6" i="2"/>
  <c r="J6" i="2"/>
  <c r="M6" i="2" s="1"/>
  <c r="L5" i="2"/>
  <c r="J5" i="2"/>
  <c r="M5" i="2" s="1"/>
  <c r="M4" i="2"/>
  <c r="L4" i="2"/>
  <c r="J4" i="2"/>
  <c r="L3" i="2"/>
  <c r="L13" i="2" s="1"/>
  <c r="J3" i="2"/>
  <c r="J13" i="2" s="1"/>
  <c r="B21" i="2"/>
  <c r="B22" i="2" s="1"/>
  <c r="B20" i="2"/>
  <c r="E19" i="2"/>
  <c r="C19" i="2"/>
  <c r="F19" i="2" s="1"/>
  <c r="F18" i="2"/>
  <c r="E18" i="2"/>
  <c r="C18" i="2"/>
  <c r="E17" i="2"/>
  <c r="C17" i="2"/>
  <c r="F17" i="2" s="1"/>
  <c r="E16" i="2"/>
  <c r="C16" i="2"/>
  <c r="F16" i="2" s="1"/>
  <c r="E15" i="2"/>
  <c r="C15" i="2"/>
  <c r="F15" i="2" s="1"/>
  <c r="E14" i="2"/>
  <c r="C14" i="2"/>
  <c r="F14" i="2" s="1"/>
  <c r="E13" i="2"/>
  <c r="C13" i="2"/>
  <c r="F13" i="2" s="1"/>
  <c r="E12" i="2"/>
  <c r="C12" i="2"/>
  <c r="F12" i="2" s="1"/>
  <c r="F11" i="2"/>
  <c r="E11" i="2"/>
  <c r="C11" i="2"/>
  <c r="E10" i="2"/>
  <c r="C10" i="2"/>
  <c r="F10" i="2" s="1"/>
  <c r="E9" i="2"/>
  <c r="C9" i="2"/>
  <c r="F9" i="2" s="1"/>
  <c r="F8" i="2"/>
  <c r="E8" i="2"/>
  <c r="C8" i="2"/>
  <c r="E7" i="2"/>
  <c r="C7" i="2"/>
  <c r="C20" i="2" s="1"/>
  <c r="D6" i="2"/>
  <c r="E6" i="2" s="1"/>
  <c r="D5" i="2"/>
  <c r="E5" i="2" s="1"/>
  <c r="D4" i="2"/>
  <c r="F4" i="2" s="1"/>
  <c r="D3" i="2"/>
  <c r="F3" i="2" s="1"/>
  <c r="M15" i="3" l="1"/>
  <c r="T22" i="3"/>
  <c r="T23" i="3" s="1"/>
  <c r="F3" i="3"/>
  <c r="L15" i="3"/>
  <c r="T21" i="3"/>
  <c r="J16" i="3"/>
  <c r="J17" i="3" s="1"/>
  <c r="L20" i="3"/>
  <c r="L21" i="3" s="1"/>
  <c r="AA24" i="3"/>
  <c r="AA25" i="3" s="1"/>
  <c r="S22" i="3"/>
  <c r="S23" i="3" s="1"/>
  <c r="M5" i="3"/>
  <c r="M16" i="3" s="1"/>
  <c r="M17" i="3" s="1"/>
  <c r="S26" i="3"/>
  <c r="S27" i="3" s="1"/>
  <c r="Z19" i="3"/>
  <c r="Q21" i="3"/>
  <c r="Q22" i="3"/>
  <c r="Q23" i="3" s="1"/>
  <c r="AA3" i="3"/>
  <c r="C16" i="3"/>
  <c r="C17" i="3" s="1"/>
  <c r="X19" i="3"/>
  <c r="T27" i="2"/>
  <c r="T28" i="2"/>
  <c r="T29" i="2" s="1"/>
  <c r="Q28" i="2"/>
  <c r="Q29" i="2" s="1"/>
  <c r="S28" i="2"/>
  <c r="S29" i="2" s="1"/>
  <c r="Q27" i="2"/>
  <c r="M3" i="2"/>
  <c r="F5" i="2"/>
  <c r="F20" i="2" s="1"/>
  <c r="D21" i="2"/>
  <c r="D22" i="2" s="1"/>
  <c r="C21" i="2"/>
  <c r="C22" i="2" s="1"/>
  <c r="F6" i="2"/>
  <c r="D20" i="2"/>
  <c r="E4" i="2"/>
  <c r="F7" i="2"/>
  <c r="E3" i="2"/>
  <c r="F15" i="3" l="1"/>
  <c r="F16" i="3"/>
  <c r="F17" i="3" s="1"/>
  <c r="AA20" i="3"/>
  <c r="AA21" i="3" s="1"/>
  <c r="AA19" i="3"/>
  <c r="M13" i="2"/>
  <c r="M14" i="2"/>
  <c r="M15" i="2" s="1"/>
  <c r="E20" i="2"/>
  <c r="E21" i="2"/>
  <c r="E22" i="2" s="1"/>
  <c r="F21" i="2"/>
  <c r="F22" i="2" s="1"/>
</calcChain>
</file>

<file path=xl/sharedStrings.xml><?xml version="1.0" encoding="utf-8"?>
<sst xmlns="http://schemas.openxmlformats.org/spreadsheetml/2006/main" count="105" uniqueCount="16">
  <si>
    <t>avg</t>
  </si>
  <si>
    <t>std</t>
  </si>
  <si>
    <t>sem</t>
  </si>
  <si>
    <t>3 days</t>
  </si>
  <si>
    <t>aRW</t>
  </si>
  <si>
    <t>total Lrig+</t>
  </si>
  <si>
    <t>aJ1</t>
  </si>
  <si>
    <t>t.test</t>
  </si>
  <si>
    <t>tdist</t>
  </si>
  <si>
    <t>aJ2</t>
  </si>
  <si>
    <t>#of Lrig1+AR+ cells</t>
  </si>
  <si>
    <t>Lrig1+only</t>
  </si>
  <si>
    <t>7 days</t>
  </si>
  <si>
    <t>aJ1J2</t>
  </si>
  <si>
    <t>#ofKi67+ve basal cells</t>
  </si>
  <si>
    <t xml:space="preserve">7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</si>
</sst>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1" applyFont="1"/>
    <xf numFmtId="9" fontId="2" fillId="0" borderId="0" xfId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v>Lrig1/AR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('[1]Lrig1, AR'!$E$22,'[1]Lrig1, AR'!$L$15,'[1]Lrig1, AR'!$S$29)</c:f>
                <c:numCache>
                  <c:formatCode>General</c:formatCode>
                  <c:ptCount val="3"/>
                  <c:pt idx="0">
                    <c:v>2.6641289461907421E-2</c:v>
                  </c:pt>
                  <c:pt idx="1">
                    <c:v>3.7927319513322982E-2</c:v>
                  </c:pt>
                  <c:pt idx="2">
                    <c:v>3.2390703612050722E-2</c:v>
                  </c:pt>
                </c:numCache>
              </c:numRef>
            </c:plus>
            <c:minus>
              <c:numRef>
                <c:f>('[1]Lrig1, AR'!$E$22,'[1]Lrig1, AR'!$L$15,'[1]Lrig1, AR'!$S$29)</c:f>
                <c:numCache>
                  <c:formatCode>General</c:formatCode>
                  <c:ptCount val="3"/>
                  <c:pt idx="0">
                    <c:v>2.6641289461907421E-2</c:v>
                  </c:pt>
                  <c:pt idx="1">
                    <c:v>3.7927319513322982E-2</c:v>
                  </c:pt>
                  <c:pt idx="2">
                    <c:v>3.2390703612050722E-2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aRW</c:v>
              </c:pt>
              <c:pt idx="1">
                <c:v> aJ1</c:v>
              </c:pt>
              <c:pt idx="2">
                <c:v> aJ2</c:v>
              </c:pt>
            </c:strLit>
          </c:cat>
          <c:val>
            <c:numRef>
              <c:f>('[1]Lrig1, AR'!$E$20,'[1]Lrig1, AR'!$L$13,'[1]Lrig1, AR'!$S$27)</c:f>
              <c:numCache>
                <c:formatCode>0%</c:formatCode>
                <c:ptCount val="3"/>
                <c:pt idx="0">
                  <c:v>0.40114379084967317</c:v>
                </c:pt>
                <c:pt idx="1">
                  <c:v>0.38888888888888895</c:v>
                </c:pt>
                <c:pt idx="2">
                  <c:v>0.50281084656084662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1-514D-9DAA-C479326A1716}"/>
            </c:ext>
          </c:extLst>
        </c:ser>
        <c:ser>
          <c:idx val="1"/>
          <c:order val="1"/>
          <c:tx>
            <c:v>Lrig1</c:v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('[1]Lrig1, AR'!$F$22,'[1]Lrig1, AR'!$M$15,'[1]Lrig1, AR'!$T$29)</c:f>
                <c:numCache>
                  <c:formatCode>General</c:formatCode>
                  <c:ptCount val="3"/>
                  <c:pt idx="0">
                    <c:v>2.6641289461907421E-2</c:v>
                  </c:pt>
                  <c:pt idx="1">
                    <c:v>3.7927319513322885E-2</c:v>
                  </c:pt>
                  <c:pt idx="2">
                    <c:v>3.2390703612050924E-2</c:v>
                  </c:pt>
                </c:numCache>
              </c:numRef>
            </c:plus>
            <c:minus>
              <c:numRef>
                <c:f>('[1]Lrig1, AR'!$F$22,'[1]Lrig1, AR'!$M$15,'[1]Lrig1, AR'!$T$29)</c:f>
                <c:numCache>
                  <c:formatCode>General</c:formatCode>
                  <c:ptCount val="3"/>
                  <c:pt idx="0">
                    <c:v>2.6641289461907421E-2</c:v>
                  </c:pt>
                  <c:pt idx="1">
                    <c:v>3.7927319513322885E-2</c:v>
                  </c:pt>
                  <c:pt idx="2">
                    <c:v>3.2390703612050924E-2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aRW</c:v>
              </c:pt>
              <c:pt idx="1">
                <c:v> aJ1</c:v>
              </c:pt>
              <c:pt idx="2">
                <c:v> aJ2</c:v>
              </c:pt>
            </c:strLit>
          </c:cat>
          <c:val>
            <c:numRef>
              <c:f>('[1]Lrig1, AR'!$F$20,'[1]Lrig1, AR'!$M$13,'[1]Lrig1, AR'!$T$27)</c:f>
              <c:numCache>
                <c:formatCode>0%</c:formatCode>
                <c:ptCount val="3"/>
                <c:pt idx="0">
                  <c:v>0.59885620915032678</c:v>
                </c:pt>
                <c:pt idx="1">
                  <c:v>0.61111111111111116</c:v>
                </c:pt>
                <c:pt idx="2">
                  <c:v>0.49718915343915326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1-514D-9DAA-C479326A1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v>Lrig1/AR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('[1]Lrig1, AR'!$E$62,'[1]Lrig1, AR'!$L$62,'[1]Lrig1, AR'!$S$68,'[1]Lrig1, AR'!$Z$66)</c:f>
                <c:numCache>
                  <c:formatCode>General</c:formatCode>
                  <c:ptCount val="4"/>
                  <c:pt idx="0">
                    <c:v>2.9977812328496674E-2</c:v>
                  </c:pt>
                  <c:pt idx="1">
                    <c:v>3.6702041184814002E-2</c:v>
                  </c:pt>
                  <c:pt idx="2">
                    <c:v>4.3128100205527167E-2</c:v>
                  </c:pt>
                  <c:pt idx="3">
                    <c:v>4.8223263803530363E-2</c:v>
                  </c:pt>
                </c:numCache>
              </c:numRef>
            </c:plus>
            <c:minus>
              <c:numRef>
                <c:f>('[1]Lrig1, AR'!$E$62,'[1]Lrig1, AR'!$L$62,'[1]Lrig1, AR'!$S$68,'[1]Lrig1, AR'!$Z$66)</c:f>
                <c:numCache>
                  <c:formatCode>General</c:formatCode>
                  <c:ptCount val="4"/>
                  <c:pt idx="0">
                    <c:v>2.9977812328496674E-2</c:v>
                  </c:pt>
                  <c:pt idx="1">
                    <c:v>3.6702041184814002E-2</c:v>
                  </c:pt>
                  <c:pt idx="2">
                    <c:v>4.3128100205527167E-2</c:v>
                  </c:pt>
                  <c:pt idx="3">
                    <c:v>4.8223263803530363E-2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aRW</c:v>
              </c:pt>
              <c:pt idx="1">
                <c:v> aJ1</c:v>
              </c:pt>
              <c:pt idx="2">
                <c:v> aJ2</c:v>
              </c:pt>
              <c:pt idx="3">
                <c:v> aJ1J2</c:v>
              </c:pt>
            </c:strLit>
          </c:cat>
          <c:val>
            <c:numRef>
              <c:f>('[1]Lrig1, AR'!$E$60,'[1]Lrig1, AR'!$L$60,'[1]Lrig1, AR'!$S$66,'[1]Lrig1, AR'!$Z$64)</c:f>
              <c:numCache>
                <c:formatCode>0%</c:formatCode>
                <c:ptCount val="4"/>
                <c:pt idx="0">
                  <c:v>0.46190476190476187</c:v>
                </c:pt>
                <c:pt idx="1">
                  <c:v>0.38460775335775338</c:v>
                </c:pt>
                <c:pt idx="2">
                  <c:v>0.53085683261514449</c:v>
                </c:pt>
                <c:pt idx="3">
                  <c:v>0.35362389012060064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0-0243-8E56-CD3F5B3EBA15}"/>
            </c:ext>
          </c:extLst>
        </c:ser>
        <c:ser>
          <c:idx val="1"/>
          <c:order val="1"/>
          <c:tx>
            <c:v>Lrig1</c:v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('[1]Lrig1, AR'!$F$62,'[1]Lrig1, AR'!$M$62,'[1]Lrig1, AR'!$T$68,'[1]Lrig1, AR'!$AA$66)</c:f>
                <c:numCache>
                  <c:formatCode>General</c:formatCode>
                  <c:ptCount val="4"/>
                  <c:pt idx="0">
                    <c:v>2.9977812328496729E-2</c:v>
                  </c:pt>
                  <c:pt idx="1">
                    <c:v>3.6702041184814072E-2</c:v>
                  </c:pt>
                  <c:pt idx="2">
                    <c:v>4.3128100205527146E-2</c:v>
                  </c:pt>
                  <c:pt idx="3">
                    <c:v>4.8223263803530467E-2</c:v>
                  </c:pt>
                </c:numCache>
              </c:numRef>
            </c:plus>
            <c:minus>
              <c:numRef>
                <c:f>('[1]Lrig1, AR'!$F$62,'[1]Lrig1, AR'!$M$62,'[1]Lrig1, AR'!$T$68,'[1]Lrig1, AR'!$AA$66)</c:f>
                <c:numCache>
                  <c:formatCode>General</c:formatCode>
                  <c:ptCount val="4"/>
                  <c:pt idx="0">
                    <c:v>2.9977812328496729E-2</c:v>
                  </c:pt>
                  <c:pt idx="1">
                    <c:v>3.6702041184814072E-2</c:v>
                  </c:pt>
                  <c:pt idx="2">
                    <c:v>4.3128100205527146E-2</c:v>
                  </c:pt>
                  <c:pt idx="3">
                    <c:v>4.8223263803530467E-2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aRW</c:v>
              </c:pt>
              <c:pt idx="1">
                <c:v> aJ1</c:v>
              </c:pt>
              <c:pt idx="2">
                <c:v> aJ2</c:v>
              </c:pt>
              <c:pt idx="3">
                <c:v> aJ1J2</c:v>
              </c:pt>
            </c:strLit>
          </c:cat>
          <c:val>
            <c:numRef>
              <c:f>('[1]Lrig1, AR'!$F$60,'[1]Lrig1, AR'!$M$60,'[1]Lrig1, AR'!$T$66,'[1]Lrig1, AR'!$AA$64)</c:f>
              <c:numCache>
                <c:formatCode>0%</c:formatCode>
                <c:ptCount val="4"/>
                <c:pt idx="0">
                  <c:v>0.53809523809523807</c:v>
                </c:pt>
                <c:pt idx="1">
                  <c:v>0.61539224664224668</c:v>
                </c:pt>
                <c:pt idx="2">
                  <c:v>0.4691431673848554</c:v>
                </c:pt>
                <c:pt idx="3">
                  <c:v>0.64637610987939931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0-0243-8E56-CD3F5B3E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7</xdr:col>
      <xdr:colOff>444500</xdr:colOff>
      <xdr:row>42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6DFFB2-FD64-1D4F-9AB4-BC506FF26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444500</xdr:colOff>
      <xdr:row>37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64A34E-7995-9E40-8973-039358C43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idis1/Documents/Lab%20stuff/Projects/Sebocyte%20project/Data/SG%20quantificaiton.xlsx" TargetMode="External"/><Relationship Id="rId1" Type="http://schemas.openxmlformats.org/officeDocument/2006/relationships/externalLinkPath" Target="/Users/abidis1/Documents/Lab%20stuff/Projects/Sebocyte%20project/Data/SG%20quantificait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R17412"/>
      <sheetName val="MSR18032"/>
      <sheetName val="MSR18057"/>
      <sheetName val="MSR20289"/>
      <sheetName val="MSR23403"/>
      <sheetName val="N1ICD,FASN 3d"/>
      <sheetName val="FASN, Adipo"/>
      <sheetName val="Ki67, FASN 7d"/>
      <sheetName val="Lrig1, AR"/>
      <sheetName val="N1ICD,FASN 7d"/>
      <sheetName val="AR, FASN 14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L13">
            <v>0.38888888888888895</v>
          </cell>
          <cell r="M13">
            <v>0.61111111111111116</v>
          </cell>
        </row>
        <row r="15">
          <cell r="L15">
            <v>3.7927319513322982E-2</v>
          </cell>
          <cell r="M15">
            <v>3.7927319513322885E-2</v>
          </cell>
        </row>
        <row r="20">
          <cell r="E20">
            <v>0.40114379084967317</v>
          </cell>
          <cell r="F20">
            <v>0.59885620915032678</v>
          </cell>
        </row>
        <row r="22">
          <cell r="E22">
            <v>2.6641289461907421E-2</v>
          </cell>
          <cell r="F22">
            <v>2.6641289461907421E-2</v>
          </cell>
        </row>
        <row r="27">
          <cell r="S27">
            <v>0.50281084656084662</v>
          </cell>
          <cell r="T27">
            <v>0.49718915343915326</v>
          </cell>
        </row>
        <row r="29">
          <cell r="S29">
            <v>3.2390703612050722E-2</v>
          </cell>
          <cell r="T29">
            <v>3.2390703612050924E-2</v>
          </cell>
        </row>
        <row r="60">
          <cell r="E60">
            <v>0.46190476190476187</v>
          </cell>
          <cell r="F60">
            <v>0.53809523809523807</v>
          </cell>
          <cell r="L60">
            <v>0.38460775335775338</v>
          </cell>
          <cell r="M60">
            <v>0.61539224664224668</v>
          </cell>
        </row>
        <row r="62">
          <cell r="E62">
            <v>2.9977812328496674E-2</v>
          </cell>
          <cell r="F62">
            <v>2.9977812328496729E-2</v>
          </cell>
          <cell r="L62">
            <v>3.6702041184814002E-2</v>
          </cell>
          <cell r="M62">
            <v>3.6702041184814072E-2</v>
          </cell>
        </row>
        <row r="64">
          <cell r="Z64">
            <v>0.35362389012060064</v>
          </cell>
          <cell r="AA64">
            <v>0.64637610987939931</v>
          </cell>
        </row>
        <row r="66">
          <cell r="S66">
            <v>0.53085683261514449</v>
          </cell>
          <cell r="T66">
            <v>0.4691431673848554</v>
          </cell>
          <cell r="Z66">
            <v>4.8223263803530363E-2</v>
          </cell>
          <cell r="AA66">
            <v>4.8223263803530467E-2</v>
          </cell>
        </row>
        <row r="68">
          <cell r="S68">
            <v>4.3128100205527167E-2</v>
          </cell>
          <cell r="T68">
            <v>4.3128100205527146E-2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E2DA-0F8E-C542-8A60-D3E946C46BF4}">
  <dimension ref="A1:T33"/>
  <sheetViews>
    <sheetView workbookViewId="0">
      <selection activeCell="H2" sqref="H2"/>
    </sheetView>
  </sheetViews>
  <sheetFormatPr baseColWidth="10" defaultRowHeight="16" x14ac:dyDescent="0.2"/>
  <sheetData>
    <row r="1" spans="1:20" x14ac:dyDescent="0.2">
      <c r="A1" s="1" t="s">
        <v>3</v>
      </c>
    </row>
    <row r="2" spans="1:20" x14ac:dyDescent="0.2">
      <c r="A2" s="2" t="s">
        <v>4</v>
      </c>
      <c r="B2" s="1" t="s">
        <v>10</v>
      </c>
      <c r="C2" s="1" t="s">
        <v>11</v>
      </c>
      <c r="D2" s="1" t="s">
        <v>5</v>
      </c>
      <c r="E2" s="1" t="s">
        <v>10</v>
      </c>
      <c r="F2" s="1" t="s">
        <v>11</v>
      </c>
      <c r="H2" s="2" t="s">
        <v>6</v>
      </c>
      <c r="I2" s="1" t="s">
        <v>10</v>
      </c>
      <c r="J2" s="1" t="s">
        <v>11</v>
      </c>
      <c r="K2" s="1" t="s">
        <v>5</v>
      </c>
      <c r="L2" s="1" t="s">
        <v>10</v>
      </c>
      <c r="M2" s="1" t="s">
        <v>11</v>
      </c>
      <c r="O2" s="2" t="s">
        <v>9</v>
      </c>
      <c r="P2" s="1" t="s">
        <v>10</v>
      </c>
      <c r="Q2" s="1" t="s">
        <v>11</v>
      </c>
      <c r="R2" s="1" t="s">
        <v>5</v>
      </c>
      <c r="S2" s="1" t="s">
        <v>10</v>
      </c>
      <c r="T2" s="1" t="s">
        <v>11</v>
      </c>
    </row>
    <row r="3" spans="1:20" x14ac:dyDescent="0.2">
      <c r="A3">
        <v>1</v>
      </c>
      <c r="B3">
        <v>3</v>
      </c>
      <c r="C3">
        <v>3</v>
      </c>
      <c r="D3">
        <f>SUM(B3:C3)</f>
        <v>6</v>
      </c>
      <c r="E3" s="3">
        <f>B3/D3</f>
        <v>0.5</v>
      </c>
      <c r="F3" s="3">
        <f>C3/D3</f>
        <v>0.5</v>
      </c>
      <c r="H3">
        <v>1</v>
      </c>
      <c r="I3">
        <v>2</v>
      </c>
      <c r="J3">
        <f>K3-I3</f>
        <v>4</v>
      </c>
      <c r="K3">
        <v>6</v>
      </c>
      <c r="L3" s="3">
        <f>I3/K3</f>
        <v>0.33333333333333331</v>
      </c>
      <c r="M3" s="3">
        <f>J3/K3</f>
        <v>0.66666666666666663</v>
      </c>
      <c r="O3">
        <v>1</v>
      </c>
      <c r="P3">
        <v>1</v>
      </c>
      <c r="Q3">
        <f>R3-P3</f>
        <v>5</v>
      </c>
      <c r="R3">
        <v>6</v>
      </c>
      <c r="S3" s="3">
        <f>P3/R3</f>
        <v>0.16666666666666666</v>
      </c>
      <c r="T3" s="3">
        <f>Q3/R3</f>
        <v>0.83333333333333337</v>
      </c>
    </row>
    <row r="4" spans="1:20" x14ac:dyDescent="0.2">
      <c r="A4">
        <v>2</v>
      </c>
      <c r="B4">
        <v>4</v>
      </c>
      <c r="C4">
        <v>4</v>
      </c>
      <c r="D4">
        <f>SUM(B4:C4)</f>
        <v>8</v>
      </c>
      <c r="E4" s="3">
        <f t="shared" ref="E4:E19" si="0">B4/D4</f>
        <v>0.5</v>
      </c>
      <c r="F4" s="3">
        <f t="shared" ref="F4:F19" si="1">C4/D4</f>
        <v>0.5</v>
      </c>
      <c r="H4">
        <v>2</v>
      </c>
      <c r="I4">
        <v>2</v>
      </c>
      <c r="J4">
        <f t="shared" ref="J4:J12" si="2">K4-I4</f>
        <v>3</v>
      </c>
      <c r="K4">
        <v>5</v>
      </c>
      <c r="L4" s="3">
        <f t="shared" ref="L4:L12" si="3">I4/K4</f>
        <v>0.4</v>
      </c>
      <c r="M4" s="3">
        <f t="shared" ref="M4:M12" si="4">J4/K4</f>
        <v>0.6</v>
      </c>
      <c r="O4">
        <v>2</v>
      </c>
      <c r="P4">
        <v>3</v>
      </c>
      <c r="Q4">
        <f>R4-P4</f>
        <v>4</v>
      </c>
      <c r="R4">
        <v>7</v>
      </c>
      <c r="S4" s="3">
        <f t="shared" ref="S4:S26" si="5">P4/R4</f>
        <v>0.42857142857142855</v>
      </c>
      <c r="T4" s="3">
        <f t="shared" ref="T4:T26" si="6">Q4/R4</f>
        <v>0.5714285714285714</v>
      </c>
    </row>
    <row r="5" spans="1:20" x14ac:dyDescent="0.2">
      <c r="A5">
        <v>3</v>
      </c>
      <c r="B5">
        <v>2</v>
      </c>
      <c r="C5">
        <v>4</v>
      </c>
      <c r="D5">
        <f>SUM(B5:C5)</f>
        <v>6</v>
      </c>
      <c r="E5" s="3">
        <f t="shared" si="0"/>
        <v>0.33333333333333331</v>
      </c>
      <c r="F5" s="3">
        <f t="shared" si="1"/>
        <v>0.66666666666666663</v>
      </c>
      <c r="H5">
        <v>3</v>
      </c>
      <c r="I5">
        <v>3</v>
      </c>
      <c r="J5">
        <f t="shared" si="2"/>
        <v>3</v>
      </c>
      <c r="K5">
        <v>6</v>
      </c>
      <c r="L5" s="3">
        <f t="shared" si="3"/>
        <v>0.5</v>
      </c>
      <c r="M5" s="3">
        <f t="shared" si="4"/>
        <v>0.5</v>
      </c>
      <c r="O5">
        <v>3</v>
      </c>
      <c r="P5">
        <v>3</v>
      </c>
      <c r="Q5">
        <f t="shared" ref="Q5:Q26" si="7">R5-P5</f>
        <v>2</v>
      </c>
      <c r="R5">
        <v>5</v>
      </c>
      <c r="S5" s="3">
        <f t="shared" si="5"/>
        <v>0.6</v>
      </c>
      <c r="T5" s="3">
        <f t="shared" si="6"/>
        <v>0.4</v>
      </c>
    </row>
    <row r="6" spans="1:20" x14ac:dyDescent="0.2">
      <c r="A6">
        <v>4</v>
      </c>
      <c r="B6">
        <v>4</v>
      </c>
      <c r="C6">
        <v>4</v>
      </c>
      <c r="D6">
        <f>SUM(B6:C6)</f>
        <v>8</v>
      </c>
      <c r="E6" s="3">
        <f t="shared" si="0"/>
        <v>0.5</v>
      </c>
      <c r="F6" s="3">
        <f t="shared" si="1"/>
        <v>0.5</v>
      </c>
      <c r="H6">
        <v>4</v>
      </c>
      <c r="I6">
        <v>2</v>
      </c>
      <c r="J6">
        <f t="shared" si="2"/>
        <v>3</v>
      </c>
      <c r="K6">
        <v>5</v>
      </c>
      <c r="L6" s="3">
        <f t="shared" si="3"/>
        <v>0.4</v>
      </c>
      <c r="M6" s="3">
        <f t="shared" si="4"/>
        <v>0.6</v>
      </c>
      <c r="O6">
        <v>4</v>
      </c>
      <c r="P6">
        <v>3</v>
      </c>
      <c r="Q6">
        <f t="shared" si="7"/>
        <v>4</v>
      </c>
      <c r="R6">
        <v>7</v>
      </c>
      <c r="S6" s="3">
        <f t="shared" si="5"/>
        <v>0.42857142857142855</v>
      </c>
      <c r="T6" s="3">
        <f t="shared" si="6"/>
        <v>0.5714285714285714</v>
      </c>
    </row>
    <row r="7" spans="1:20" x14ac:dyDescent="0.2">
      <c r="A7">
        <v>5</v>
      </c>
      <c r="B7">
        <v>1</v>
      </c>
      <c r="C7">
        <f>D7-B7</f>
        <v>4</v>
      </c>
      <c r="D7">
        <v>5</v>
      </c>
      <c r="E7" s="3">
        <f t="shared" si="0"/>
        <v>0.2</v>
      </c>
      <c r="F7" s="3">
        <f t="shared" si="1"/>
        <v>0.8</v>
      </c>
      <c r="H7">
        <v>5</v>
      </c>
      <c r="I7">
        <v>3</v>
      </c>
      <c r="J7">
        <f t="shared" si="2"/>
        <v>4</v>
      </c>
      <c r="K7">
        <v>7</v>
      </c>
      <c r="L7" s="3">
        <f t="shared" si="3"/>
        <v>0.42857142857142855</v>
      </c>
      <c r="M7" s="3">
        <f t="shared" si="4"/>
        <v>0.5714285714285714</v>
      </c>
      <c r="O7">
        <v>5</v>
      </c>
      <c r="P7">
        <v>3</v>
      </c>
      <c r="Q7">
        <f t="shared" si="7"/>
        <v>3</v>
      </c>
      <c r="R7">
        <v>6</v>
      </c>
      <c r="S7" s="3">
        <f t="shared" si="5"/>
        <v>0.5</v>
      </c>
      <c r="T7" s="3">
        <f t="shared" si="6"/>
        <v>0.5</v>
      </c>
    </row>
    <row r="8" spans="1:20" x14ac:dyDescent="0.2">
      <c r="A8">
        <v>6</v>
      </c>
      <c r="B8">
        <v>3</v>
      </c>
      <c r="C8">
        <f t="shared" ref="C8:C19" si="8">D8-B8</f>
        <v>4</v>
      </c>
      <c r="D8">
        <v>7</v>
      </c>
      <c r="E8" s="3">
        <f t="shared" si="0"/>
        <v>0.42857142857142855</v>
      </c>
      <c r="F8" s="3">
        <f t="shared" si="1"/>
        <v>0.5714285714285714</v>
      </c>
      <c r="H8">
        <v>6</v>
      </c>
      <c r="I8">
        <v>2</v>
      </c>
      <c r="J8">
        <f t="shared" si="2"/>
        <v>7</v>
      </c>
      <c r="K8">
        <v>9</v>
      </c>
      <c r="L8" s="3">
        <f t="shared" si="3"/>
        <v>0.22222222222222221</v>
      </c>
      <c r="M8" s="3">
        <f t="shared" si="4"/>
        <v>0.77777777777777779</v>
      </c>
      <c r="O8">
        <v>6</v>
      </c>
      <c r="P8">
        <v>3</v>
      </c>
      <c r="Q8">
        <f t="shared" si="7"/>
        <v>2</v>
      </c>
      <c r="R8">
        <v>5</v>
      </c>
      <c r="S8" s="3">
        <f t="shared" si="5"/>
        <v>0.6</v>
      </c>
      <c r="T8" s="3">
        <f t="shared" si="6"/>
        <v>0.4</v>
      </c>
    </row>
    <row r="9" spans="1:20" x14ac:dyDescent="0.2">
      <c r="A9">
        <v>7</v>
      </c>
      <c r="B9">
        <v>3</v>
      </c>
      <c r="C9">
        <f t="shared" si="8"/>
        <v>7</v>
      </c>
      <c r="D9">
        <v>10</v>
      </c>
      <c r="E9" s="3">
        <f t="shared" si="0"/>
        <v>0.3</v>
      </c>
      <c r="F9" s="3">
        <f t="shared" si="1"/>
        <v>0.7</v>
      </c>
      <c r="H9">
        <v>7</v>
      </c>
      <c r="I9">
        <v>4</v>
      </c>
      <c r="J9">
        <f t="shared" si="2"/>
        <v>4</v>
      </c>
      <c r="K9">
        <v>8</v>
      </c>
      <c r="L9" s="3">
        <f t="shared" si="3"/>
        <v>0.5</v>
      </c>
      <c r="M9" s="3">
        <f t="shared" si="4"/>
        <v>0.5</v>
      </c>
      <c r="O9">
        <v>7</v>
      </c>
      <c r="P9">
        <v>3</v>
      </c>
      <c r="Q9">
        <f t="shared" si="7"/>
        <v>2</v>
      </c>
      <c r="R9">
        <v>5</v>
      </c>
      <c r="S9" s="3">
        <f t="shared" si="5"/>
        <v>0.6</v>
      </c>
      <c r="T9" s="3">
        <f t="shared" si="6"/>
        <v>0.4</v>
      </c>
    </row>
    <row r="10" spans="1:20" x14ac:dyDescent="0.2">
      <c r="A10">
        <v>8</v>
      </c>
      <c r="B10">
        <v>4</v>
      </c>
      <c r="C10">
        <f t="shared" si="8"/>
        <v>3</v>
      </c>
      <c r="D10">
        <v>7</v>
      </c>
      <c r="E10" s="3">
        <f t="shared" si="0"/>
        <v>0.5714285714285714</v>
      </c>
      <c r="F10" s="3">
        <f t="shared" si="1"/>
        <v>0.42857142857142855</v>
      </c>
      <c r="H10">
        <v>8</v>
      </c>
      <c r="I10">
        <v>2</v>
      </c>
      <c r="J10">
        <f t="shared" si="2"/>
        <v>4</v>
      </c>
      <c r="K10">
        <v>6</v>
      </c>
      <c r="L10" s="3">
        <f t="shared" si="3"/>
        <v>0.33333333333333331</v>
      </c>
      <c r="M10" s="3">
        <f t="shared" si="4"/>
        <v>0.66666666666666663</v>
      </c>
      <c r="O10">
        <v>8</v>
      </c>
      <c r="P10">
        <v>5</v>
      </c>
      <c r="Q10">
        <f t="shared" si="7"/>
        <v>3</v>
      </c>
      <c r="R10">
        <v>8</v>
      </c>
      <c r="S10" s="3">
        <f t="shared" si="5"/>
        <v>0.625</v>
      </c>
      <c r="T10" s="3">
        <f t="shared" si="6"/>
        <v>0.375</v>
      </c>
    </row>
    <row r="11" spans="1:20" x14ac:dyDescent="0.2">
      <c r="A11">
        <v>9</v>
      </c>
      <c r="B11">
        <v>3</v>
      </c>
      <c r="C11">
        <f t="shared" si="8"/>
        <v>6</v>
      </c>
      <c r="D11">
        <v>9</v>
      </c>
      <c r="E11" s="3">
        <f t="shared" si="0"/>
        <v>0.33333333333333331</v>
      </c>
      <c r="F11" s="3">
        <f t="shared" si="1"/>
        <v>0.66666666666666663</v>
      </c>
      <c r="H11">
        <v>9</v>
      </c>
      <c r="I11">
        <v>4</v>
      </c>
      <c r="J11">
        <f t="shared" si="2"/>
        <v>3</v>
      </c>
      <c r="K11">
        <v>7</v>
      </c>
      <c r="L11" s="3">
        <f t="shared" si="3"/>
        <v>0.5714285714285714</v>
      </c>
      <c r="M11" s="3">
        <f t="shared" si="4"/>
        <v>0.42857142857142855</v>
      </c>
      <c r="O11">
        <v>9</v>
      </c>
      <c r="P11">
        <v>5</v>
      </c>
      <c r="Q11">
        <f t="shared" si="7"/>
        <v>4</v>
      </c>
      <c r="R11">
        <v>9</v>
      </c>
      <c r="S11" s="3">
        <f t="shared" si="5"/>
        <v>0.55555555555555558</v>
      </c>
      <c r="T11" s="3">
        <f t="shared" si="6"/>
        <v>0.44444444444444442</v>
      </c>
    </row>
    <row r="12" spans="1:20" x14ac:dyDescent="0.2">
      <c r="A12">
        <v>10</v>
      </c>
      <c r="B12">
        <v>4</v>
      </c>
      <c r="C12">
        <f t="shared" si="8"/>
        <v>5</v>
      </c>
      <c r="D12">
        <v>9</v>
      </c>
      <c r="E12" s="3">
        <f t="shared" si="0"/>
        <v>0.44444444444444442</v>
      </c>
      <c r="F12" s="3">
        <f t="shared" si="1"/>
        <v>0.55555555555555558</v>
      </c>
      <c r="H12">
        <v>10</v>
      </c>
      <c r="I12">
        <v>2</v>
      </c>
      <c r="J12">
        <f t="shared" si="2"/>
        <v>8</v>
      </c>
      <c r="K12">
        <v>10</v>
      </c>
      <c r="L12" s="3">
        <f t="shared" si="3"/>
        <v>0.2</v>
      </c>
      <c r="M12" s="3">
        <f t="shared" si="4"/>
        <v>0.8</v>
      </c>
      <c r="O12">
        <v>10</v>
      </c>
      <c r="P12">
        <v>4</v>
      </c>
      <c r="Q12">
        <f t="shared" si="7"/>
        <v>3</v>
      </c>
      <c r="R12">
        <v>7</v>
      </c>
      <c r="S12" s="3">
        <f t="shared" si="5"/>
        <v>0.5714285714285714</v>
      </c>
      <c r="T12" s="3">
        <f t="shared" si="6"/>
        <v>0.42857142857142855</v>
      </c>
    </row>
    <row r="13" spans="1:20" x14ac:dyDescent="0.2">
      <c r="A13">
        <v>11</v>
      </c>
      <c r="B13">
        <v>3</v>
      </c>
      <c r="C13">
        <f t="shared" si="8"/>
        <v>6</v>
      </c>
      <c r="D13">
        <v>9</v>
      </c>
      <c r="E13" s="3">
        <f t="shared" si="0"/>
        <v>0.33333333333333331</v>
      </c>
      <c r="F13" s="3">
        <f t="shared" si="1"/>
        <v>0.66666666666666663</v>
      </c>
      <c r="H13" s="1" t="s">
        <v>0</v>
      </c>
      <c r="I13" s="1">
        <f>AVERAGE(I3:I12)</f>
        <v>2.6</v>
      </c>
      <c r="J13" s="1">
        <f>AVERAGE(J3:J12)</f>
        <v>4.3</v>
      </c>
      <c r="K13" s="1">
        <f>AVERAGE(K3:K12)</f>
        <v>6.9</v>
      </c>
      <c r="L13" s="4">
        <f>AVERAGE(L3:L12)</f>
        <v>0.38888888888888895</v>
      </c>
      <c r="M13" s="4">
        <f>AVERAGE(M3:M12)</f>
        <v>0.61111111111111116</v>
      </c>
      <c r="O13">
        <v>11</v>
      </c>
      <c r="P13">
        <v>4</v>
      </c>
      <c r="Q13">
        <f t="shared" si="7"/>
        <v>2</v>
      </c>
      <c r="R13">
        <v>6</v>
      </c>
      <c r="S13" s="3">
        <f t="shared" si="5"/>
        <v>0.66666666666666663</v>
      </c>
      <c r="T13" s="3">
        <f t="shared" si="6"/>
        <v>0.33333333333333331</v>
      </c>
    </row>
    <row r="14" spans="1:20" x14ac:dyDescent="0.2">
      <c r="A14">
        <v>12</v>
      </c>
      <c r="B14">
        <v>3</v>
      </c>
      <c r="C14">
        <f t="shared" si="8"/>
        <v>5</v>
      </c>
      <c r="D14">
        <v>8</v>
      </c>
      <c r="E14" s="3">
        <f t="shared" si="0"/>
        <v>0.375</v>
      </c>
      <c r="F14" s="3">
        <f t="shared" si="1"/>
        <v>0.625</v>
      </c>
      <c r="H14" s="1" t="s">
        <v>1</v>
      </c>
      <c r="I14" s="1">
        <f>STDEV(I3:I12)</f>
        <v>0.84327404271156814</v>
      </c>
      <c r="J14" s="1">
        <f>STDEV(J3:J12)</f>
        <v>1.7669811040931427</v>
      </c>
      <c r="K14" s="1">
        <f>STDEV(K3:K12)</f>
        <v>1.663329993316619</v>
      </c>
      <c r="L14" s="4">
        <f>STDEV(L3:L12)</f>
        <v>0.11993671520704952</v>
      </c>
      <c r="M14" s="4">
        <f>STDEV(M3:M12)</f>
        <v>0.11993671520704921</v>
      </c>
      <c r="O14">
        <v>12</v>
      </c>
      <c r="P14">
        <v>3</v>
      </c>
      <c r="Q14">
        <f t="shared" si="7"/>
        <v>4</v>
      </c>
      <c r="R14">
        <v>7</v>
      </c>
      <c r="S14" s="3">
        <f t="shared" si="5"/>
        <v>0.42857142857142855</v>
      </c>
      <c r="T14" s="3">
        <f t="shared" si="6"/>
        <v>0.5714285714285714</v>
      </c>
    </row>
    <row r="15" spans="1:20" x14ac:dyDescent="0.2">
      <c r="A15">
        <v>13</v>
      </c>
      <c r="B15">
        <v>6</v>
      </c>
      <c r="C15">
        <f t="shared" si="8"/>
        <v>4</v>
      </c>
      <c r="D15">
        <v>10</v>
      </c>
      <c r="E15" s="3">
        <f t="shared" si="0"/>
        <v>0.6</v>
      </c>
      <c r="F15" s="3">
        <f t="shared" si="1"/>
        <v>0.4</v>
      </c>
      <c r="H15" s="1" t="s">
        <v>2</v>
      </c>
      <c r="I15" s="1">
        <f>I14/SQRT(10)</f>
        <v>0.26666666666666677</v>
      </c>
      <c r="J15" s="1">
        <f>J14/SQRT(10)</f>
        <v>0.5587684871413402</v>
      </c>
      <c r="K15" s="1">
        <f>K14/SQRT(10)</f>
        <v>0.52599112793531633</v>
      </c>
      <c r="L15" s="4">
        <f>L14/SQRT(10)</f>
        <v>3.7927319513322982E-2</v>
      </c>
      <c r="M15" s="4">
        <f>M14/SQRT(10)</f>
        <v>3.7927319513322885E-2</v>
      </c>
      <c r="O15">
        <v>13</v>
      </c>
      <c r="P15">
        <v>5</v>
      </c>
      <c r="Q15">
        <f t="shared" si="7"/>
        <v>7</v>
      </c>
      <c r="R15">
        <v>12</v>
      </c>
      <c r="S15" s="3">
        <f t="shared" si="5"/>
        <v>0.41666666666666669</v>
      </c>
      <c r="T15" s="3">
        <f t="shared" si="6"/>
        <v>0.58333333333333337</v>
      </c>
    </row>
    <row r="16" spans="1:20" x14ac:dyDescent="0.2">
      <c r="A16">
        <v>14</v>
      </c>
      <c r="B16">
        <v>3</v>
      </c>
      <c r="C16">
        <f t="shared" si="8"/>
        <v>4</v>
      </c>
      <c r="D16">
        <v>7</v>
      </c>
      <c r="E16" s="3">
        <f t="shared" si="0"/>
        <v>0.42857142857142855</v>
      </c>
      <c r="F16" s="3">
        <f t="shared" si="1"/>
        <v>0.5714285714285714</v>
      </c>
      <c r="O16">
        <v>14</v>
      </c>
      <c r="P16">
        <v>6</v>
      </c>
      <c r="Q16">
        <f t="shared" si="7"/>
        <v>5</v>
      </c>
      <c r="R16">
        <v>11</v>
      </c>
      <c r="S16" s="3">
        <f t="shared" si="5"/>
        <v>0.54545454545454541</v>
      </c>
      <c r="T16" s="3">
        <f t="shared" si="6"/>
        <v>0.45454545454545453</v>
      </c>
    </row>
    <row r="17" spans="1:20" x14ac:dyDescent="0.2">
      <c r="A17">
        <v>15</v>
      </c>
      <c r="B17">
        <v>2</v>
      </c>
      <c r="C17">
        <f t="shared" si="8"/>
        <v>5</v>
      </c>
      <c r="D17">
        <v>7</v>
      </c>
      <c r="E17" s="3">
        <f t="shared" si="0"/>
        <v>0.2857142857142857</v>
      </c>
      <c r="F17" s="3">
        <f t="shared" si="1"/>
        <v>0.7142857142857143</v>
      </c>
      <c r="O17">
        <v>15</v>
      </c>
      <c r="P17">
        <v>5</v>
      </c>
      <c r="Q17">
        <f t="shared" si="7"/>
        <v>6</v>
      </c>
      <c r="R17">
        <v>11</v>
      </c>
      <c r="S17" s="3">
        <f t="shared" si="5"/>
        <v>0.45454545454545453</v>
      </c>
      <c r="T17" s="3">
        <f t="shared" si="6"/>
        <v>0.54545454545454541</v>
      </c>
    </row>
    <row r="18" spans="1:20" x14ac:dyDescent="0.2">
      <c r="A18">
        <v>16</v>
      </c>
      <c r="B18">
        <v>2</v>
      </c>
      <c r="C18">
        <f t="shared" si="8"/>
        <v>5</v>
      </c>
      <c r="D18">
        <v>7</v>
      </c>
      <c r="E18" s="3">
        <f t="shared" si="0"/>
        <v>0.2857142857142857</v>
      </c>
      <c r="F18" s="3">
        <f t="shared" si="1"/>
        <v>0.7142857142857143</v>
      </c>
      <c r="H18" s="1" t="s">
        <v>7</v>
      </c>
      <c r="I18">
        <f>_xlfn.T.TEST(D3:D19,K3:K12,2,2)</f>
        <v>0.15161766065684346</v>
      </c>
      <c r="K18" s="1" t="s">
        <v>7</v>
      </c>
      <c r="L18">
        <f>_xlfn.T.TEST(E3:E19,L3:L12,2,2)</f>
        <v>0.78881695877305713</v>
      </c>
      <c r="M18">
        <f>_xlfn.T.TEST(F3:F19,M3:M12,2,2)</f>
        <v>0.78881695877305713</v>
      </c>
      <c r="O18">
        <v>16</v>
      </c>
      <c r="P18">
        <v>3</v>
      </c>
      <c r="Q18">
        <f t="shared" si="7"/>
        <v>3</v>
      </c>
      <c r="R18">
        <v>6</v>
      </c>
      <c r="S18" s="3">
        <f t="shared" si="5"/>
        <v>0.5</v>
      </c>
      <c r="T18" s="3">
        <f t="shared" si="6"/>
        <v>0.5</v>
      </c>
    </row>
    <row r="19" spans="1:20" x14ac:dyDescent="0.2">
      <c r="A19">
        <v>17</v>
      </c>
      <c r="B19">
        <v>4</v>
      </c>
      <c r="C19">
        <f t="shared" si="8"/>
        <v>6</v>
      </c>
      <c r="D19">
        <v>10</v>
      </c>
      <c r="E19" s="3">
        <f t="shared" si="0"/>
        <v>0.4</v>
      </c>
      <c r="F19" s="3">
        <f t="shared" si="1"/>
        <v>0.6</v>
      </c>
      <c r="H19" s="1" t="s">
        <v>8</v>
      </c>
      <c r="I19">
        <f>TDIST(I18,10,2)</f>
        <v>0.88250364320690877</v>
      </c>
      <c r="K19" s="1" t="s">
        <v>8</v>
      </c>
      <c r="L19">
        <f>TDIST(L18,10,2)</f>
        <v>0.44851602210853514</v>
      </c>
      <c r="M19">
        <f>TDIST(M18,10,2)</f>
        <v>0.44851602210853514</v>
      </c>
      <c r="O19">
        <v>17</v>
      </c>
      <c r="P19">
        <v>2</v>
      </c>
      <c r="Q19">
        <f t="shared" si="7"/>
        <v>3</v>
      </c>
      <c r="R19">
        <v>5</v>
      </c>
      <c r="S19" s="3">
        <f t="shared" si="5"/>
        <v>0.4</v>
      </c>
      <c r="T19" s="3">
        <f t="shared" si="6"/>
        <v>0.6</v>
      </c>
    </row>
    <row r="20" spans="1:20" x14ac:dyDescent="0.2">
      <c r="A20" s="1" t="s">
        <v>0</v>
      </c>
      <c r="B20" s="1">
        <f>AVERAGE(B3:B19)</f>
        <v>3.1764705882352939</v>
      </c>
      <c r="C20" s="1">
        <f>AVERAGE(C3:C19)</f>
        <v>4.6470588235294121</v>
      </c>
      <c r="D20" s="1">
        <f>AVERAGE(D3:D19)</f>
        <v>7.8235294117647056</v>
      </c>
      <c r="E20" s="4">
        <f>AVERAGE(E3:E19)</f>
        <v>0.40114379084967317</v>
      </c>
      <c r="F20" s="4">
        <f>AVERAGE(F3:F19)</f>
        <v>0.59885620915032678</v>
      </c>
      <c r="O20">
        <v>18</v>
      </c>
      <c r="P20">
        <v>2</v>
      </c>
      <c r="Q20">
        <f t="shared" si="7"/>
        <v>5</v>
      </c>
      <c r="R20">
        <v>7</v>
      </c>
      <c r="S20" s="3">
        <f t="shared" si="5"/>
        <v>0.2857142857142857</v>
      </c>
      <c r="T20" s="3">
        <f t="shared" si="6"/>
        <v>0.7142857142857143</v>
      </c>
    </row>
    <row r="21" spans="1:20" x14ac:dyDescent="0.2">
      <c r="A21" s="1" t="s">
        <v>1</v>
      </c>
      <c r="B21" s="1">
        <f>STDEV(B3:B19)</f>
        <v>1.1311108542958477</v>
      </c>
      <c r="C21" s="1">
        <f>STDEV(C3:C19)</f>
        <v>1.1147408034263073</v>
      </c>
      <c r="D21" s="1">
        <f>STDEV(D3:D19)</f>
        <v>1.5097720903188945</v>
      </c>
      <c r="E21" s="4">
        <f>STDEV(E3:E19)</f>
        <v>0.10984485045409899</v>
      </c>
      <c r="F21" s="4">
        <f>STDEV(F3:F19)</f>
        <v>0.10984485045409899</v>
      </c>
      <c r="O21">
        <v>19</v>
      </c>
      <c r="P21">
        <v>7</v>
      </c>
      <c r="Q21">
        <f t="shared" si="7"/>
        <v>1</v>
      </c>
      <c r="R21">
        <v>8</v>
      </c>
      <c r="S21" s="3">
        <f t="shared" si="5"/>
        <v>0.875</v>
      </c>
      <c r="T21" s="3">
        <f t="shared" si="6"/>
        <v>0.125</v>
      </c>
    </row>
    <row r="22" spans="1:20" x14ac:dyDescent="0.2">
      <c r="A22" s="1" t="s">
        <v>2</v>
      </c>
      <c r="B22" s="1">
        <f>B21/SQRT(17)</f>
        <v>0.27433467803202399</v>
      </c>
      <c r="C22" s="1">
        <f>C21/SQRT(17)</f>
        <v>0.27036435751250343</v>
      </c>
      <c r="D22" s="1">
        <f>D21/SQRT(17)</f>
        <v>0.36617351758790401</v>
      </c>
      <c r="E22" s="4">
        <f>E21/SQRT(17)</f>
        <v>2.6641289461907421E-2</v>
      </c>
      <c r="F22" s="4">
        <f>F21/SQRT(17)</f>
        <v>2.6641289461907421E-2</v>
      </c>
      <c r="O22">
        <v>20</v>
      </c>
      <c r="P22">
        <v>5</v>
      </c>
      <c r="Q22">
        <f t="shared" si="7"/>
        <v>5</v>
      </c>
      <c r="R22">
        <v>10</v>
      </c>
      <c r="S22" s="3">
        <f t="shared" si="5"/>
        <v>0.5</v>
      </c>
      <c r="T22" s="3">
        <f t="shared" si="6"/>
        <v>0.5</v>
      </c>
    </row>
    <row r="23" spans="1:20" x14ac:dyDescent="0.2">
      <c r="O23">
        <v>21</v>
      </c>
      <c r="P23">
        <v>2</v>
      </c>
      <c r="Q23">
        <f t="shared" si="7"/>
        <v>5</v>
      </c>
      <c r="R23">
        <v>7</v>
      </c>
      <c r="S23" s="3">
        <f t="shared" si="5"/>
        <v>0.2857142857142857</v>
      </c>
      <c r="T23" s="3">
        <f t="shared" si="6"/>
        <v>0.7142857142857143</v>
      </c>
    </row>
    <row r="24" spans="1:20" x14ac:dyDescent="0.2">
      <c r="O24">
        <v>22</v>
      </c>
      <c r="P24">
        <v>3</v>
      </c>
      <c r="Q24">
        <f t="shared" si="7"/>
        <v>6</v>
      </c>
      <c r="R24">
        <v>9</v>
      </c>
      <c r="S24" s="3">
        <f t="shared" si="5"/>
        <v>0.33333333333333331</v>
      </c>
      <c r="T24" s="3">
        <f t="shared" si="6"/>
        <v>0.66666666666666663</v>
      </c>
    </row>
    <row r="25" spans="1:20" x14ac:dyDescent="0.2">
      <c r="O25">
        <v>23</v>
      </c>
      <c r="P25">
        <v>4</v>
      </c>
      <c r="Q25">
        <f t="shared" si="7"/>
        <v>4</v>
      </c>
      <c r="R25">
        <v>8</v>
      </c>
      <c r="S25" s="3">
        <f t="shared" si="5"/>
        <v>0.5</v>
      </c>
      <c r="T25" s="3">
        <f t="shared" si="6"/>
        <v>0.5</v>
      </c>
    </row>
    <row r="26" spans="1:20" x14ac:dyDescent="0.2">
      <c r="O26">
        <v>24</v>
      </c>
      <c r="P26">
        <v>4</v>
      </c>
      <c r="Q26">
        <f t="shared" si="7"/>
        <v>1</v>
      </c>
      <c r="R26">
        <v>5</v>
      </c>
      <c r="S26" s="3">
        <f t="shared" si="5"/>
        <v>0.8</v>
      </c>
      <c r="T26" s="3">
        <f t="shared" si="6"/>
        <v>0.2</v>
      </c>
    </row>
    <row r="27" spans="1:20" x14ac:dyDescent="0.2">
      <c r="O27" s="1" t="s">
        <v>0</v>
      </c>
      <c r="P27" s="1">
        <f>AVERAGE(P3:P26)</f>
        <v>3.6666666666666665</v>
      </c>
      <c r="Q27" s="1">
        <f>AVERAGE(Q3:Q26)</f>
        <v>3.7083333333333335</v>
      </c>
      <c r="R27" s="1">
        <f>AVERAGE(R3:R26)</f>
        <v>7.375</v>
      </c>
      <c r="S27" s="4">
        <f>AVERAGE(S3:S26)</f>
        <v>0.50281084656084662</v>
      </c>
      <c r="T27" s="4">
        <f>AVERAGE(T3:T26)</f>
        <v>0.49718915343915326</v>
      </c>
    </row>
    <row r="28" spans="1:20" x14ac:dyDescent="0.2">
      <c r="O28" s="1" t="s">
        <v>1</v>
      </c>
      <c r="P28" s="1">
        <f>STDEV(P3:P26)</f>
        <v>1.4039282363260674</v>
      </c>
      <c r="Q28" s="1">
        <f>STDEV(Q3:Q26)</f>
        <v>1.601063957842237</v>
      </c>
      <c r="R28" s="1">
        <f>STDEV(R3:R26)</f>
        <v>2.0602342627456967</v>
      </c>
      <c r="S28" s="4">
        <f>STDEV(S3:S26)</f>
        <v>0.15868139251849656</v>
      </c>
      <c r="T28" s="4">
        <f>STDEV(T3:T26)</f>
        <v>0.15868139251849753</v>
      </c>
    </row>
    <row r="29" spans="1:20" x14ac:dyDescent="0.2">
      <c r="O29" s="1" t="s">
        <v>2</v>
      </c>
      <c r="P29" s="1">
        <f>P28/SQRT(24)</f>
        <v>0.28657565120703166</v>
      </c>
      <c r="Q29" s="1">
        <f>Q28/SQRT(24)</f>
        <v>0.3268158118561999</v>
      </c>
      <c r="R29" s="1">
        <f>R28/SQRT(24)</f>
        <v>0.42054355786050396</v>
      </c>
      <c r="S29" s="4">
        <f>S28/SQRT(24)</f>
        <v>3.2390703612050722E-2</v>
      </c>
      <c r="T29" s="4">
        <f>T28/SQRT(24)</f>
        <v>3.2390703612050924E-2</v>
      </c>
    </row>
    <row r="32" spans="1:20" x14ac:dyDescent="0.2">
      <c r="O32" s="1" t="s">
        <v>7</v>
      </c>
      <c r="P32">
        <f>_xlfn.T.TEST(D3:D19,R3:R26,2,2)</f>
        <v>0.45002356247910746</v>
      </c>
      <c r="R32" s="1" t="s">
        <v>7</v>
      </c>
      <c r="S32">
        <f>_xlfn.T.TEST(E3:E19,S3:S26,2,2)</f>
        <v>2.820652502257474E-2</v>
      </c>
      <c r="T32">
        <f>_xlfn.T.TEST(F3:F19,T3:T26,2,2)</f>
        <v>2.8206525022574667E-2</v>
      </c>
    </row>
    <row r="33" spans="15:20" x14ac:dyDescent="0.2">
      <c r="O33" s="1" t="s">
        <v>8</v>
      </c>
      <c r="P33">
        <f>TDIST(P32,17,2)</f>
        <v>0.65837917334828022</v>
      </c>
      <c r="R33" s="1" t="s">
        <v>8</v>
      </c>
      <c r="S33">
        <f>TDIST(S32,17,2)</f>
        <v>0.97782591744396252</v>
      </c>
      <c r="T33">
        <f>TDIST(T32,17,2)</f>
        <v>0.97782591744396252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0E28-34A4-FE46-8747-57710E1E5495}">
  <dimension ref="A1:AA27"/>
  <sheetViews>
    <sheetView workbookViewId="0">
      <selection activeCell="W24" sqref="W24"/>
    </sheetView>
  </sheetViews>
  <sheetFormatPr baseColWidth="10" defaultRowHeight="16" x14ac:dyDescent="0.2"/>
  <sheetData>
    <row r="1" spans="1:27" x14ac:dyDescent="0.2">
      <c r="A1" s="1" t="s">
        <v>12</v>
      </c>
      <c r="V1" s="5"/>
      <c r="W1" s="5"/>
      <c r="X1" s="5"/>
      <c r="Y1" s="5"/>
      <c r="Z1" s="5"/>
      <c r="AA1" s="5"/>
    </row>
    <row r="2" spans="1:27" x14ac:dyDescent="0.2">
      <c r="A2" s="2" t="s">
        <v>4</v>
      </c>
      <c r="B2" s="1" t="s">
        <v>10</v>
      </c>
      <c r="C2" s="1" t="s">
        <v>11</v>
      </c>
      <c r="D2" s="1" t="s">
        <v>5</v>
      </c>
      <c r="E2" s="1" t="s">
        <v>10</v>
      </c>
      <c r="F2" s="1" t="s">
        <v>11</v>
      </c>
      <c r="H2" s="2" t="s">
        <v>6</v>
      </c>
      <c r="I2" s="1" t="s">
        <v>10</v>
      </c>
      <c r="J2" s="1" t="s">
        <v>11</v>
      </c>
      <c r="K2" s="1" t="s">
        <v>5</v>
      </c>
      <c r="L2" s="1" t="s">
        <v>10</v>
      </c>
      <c r="M2" s="1" t="s">
        <v>11</v>
      </c>
      <c r="O2" s="2" t="s">
        <v>9</v>
      </c>
      <c r="P2" s="1" t="s">
        <v>10</v>
      </c>
      <c r="Q2" s="1" t="s">
        <v>11</v>
      </c>
      <c r="R2" s="1" t="s">
        <v>5</v>
      </c>
      <c r="S2" s="1" t="s">
        <v>10</v>
      </c>
      <c r="T2" s="1" t="s">
        <v>11</v>
      </c>
      <c r="V2" s="7" t="s">
        <v>13</v>
      </c>
      <c r="W2" s="6" t="s">
        <v>10</v>
      </c>
      <c r="X2" s="6" t="s">
        <v>11</v>
      </c>
      <c r="Y2" s="6" t="s">
        <v>5</v>
      </c>
      <c r="Z2" s="6" t="s">
        <v>10</v>
      </c>
      <c r="AA2" s="6" t="s">
        <v>11</v>
      </c>
    </row>
    <row r="3" spans="1:27" x14ac:dyDescent="0.2">
      <c r="A3">
        <v>1</v>
      </c>
      <c r="B3">
        <v>3</v>
      </c>
      <c r="C3">
        <f>D3-B3</f>
        <v>4</v>
      </c>
      <c r="D3">
        <v>7</v>
      </c>
      <c r="E3" s="3">
        <f>B3/D3</f>
        <v>0.42857142857142855</v>
      </c>
      <c r="F3" s="3">
        <f>C3/D3</f>
        <v>0.5714285714285714</v>
      </c>
      <c r="H3">
        <v>1</v>
      </c>
      <c r="I3">
        <v>4</v>
      </c>
      <c r="J3">
        <f>K3-I3</f>
        <v>4</v>
      </c>
      <c r="K3">
        <v>8</v>
      </c>
      <c r="L3" s="3">
        <f>I3/K3</f>
        <v>0.5</v>
      </c>
      <c r="M3" s="3">
        <f>J3/K3</f>
        <v>0.5</v>
      </c>
      <c r="O3">
        <v>1</v>
      </c>
      <c r="P3">
        <v>9</v>
      </c>
      <c r="Q3">
        <f>R3-P3</f>
        <v>4</v>
      </c>
      <c r="R3">
        <v>13</v>
      </c>
      <c r="S3" s="3">
        <f>P3/R3</f>
        <v>0.69230769230769229</v>
      </c>
      <c r="T3" s="3">
        <f>Q3/R3</f>
        <v>0.30769230769230771</v>
      </c>
      <c r="V3">
        <v>1</v>
      </c>
      <c r="W3">
        <v>2</v>
      </c>
      <c r="X3">
        <f>Y3-W3</f>
        <v>13</v>
      </c>
      <c r="Y3">
        <v>15</v>
      </c>
      <c r="Z3" s="3">
        <f>W3/Y3</f>
        <v>0.13333333333333333</v>
      </c>
      <c r="AA3" s="3">
        <f>X3/Y3</f>
        <v>0.8666666666666667</v>
      </c>
    </row>
    <row r="4" spans="1:27" x14ac:dyDescent="0.2">
      <c r="A4">
        <v>2</v>
      </c>
      <c r="B4">
        <v>4</v>
      </c>
      <c r="C4">
        <f t="shared" ref="C4:C14" si="0">D4-B4</f>
        <v>4</v>
      </c>
      <c r="D4">
        <v>8</v>
      </c>
      <c r="E4" s="3">
        <f t="shared" ref="E4:E14" si="1">B4/D4</f>
        <v>0.5</v>
      </c>
      <c r="F4" s="3">
        <f t="shared" ref="F4:F14" si="2">C4/D4</f>
        <v>0.5</v>
      </c>
      <c r="H4">
        <v>2</v>
      </c>
      <c r="I4">
        <v>2</v>
      </c>
      <c r="J4">
        <f t="shared" ref="J4:J14" si="3">K4-I4</f>
        <v>4</v>
      </c>
      <c r="K4">
        <v>6</v>
      </c>
      <c r="L4" s="3">
        <f t="shared" ref="L4:L14" si="4">I4/K4</f>
        <v>0.33333333333333331</v>
      </c>
      <c r="M4" s="3">
        <f t="shared" ref="M4:M14" si="5">J4/K4</f>
        <v>0.66666666666666663</v>
      </c>
      <c r="O4">
        <v>2</v>
      </c>
      <c r="P4">
        <v>11</v>
      </c>
      <c r="Q4">
        <f t="shared" ref="Q4:Q20" si="6">R4-P4</f>
        <v>6</v>
      </c>
      <c r="R4">
        <v>17</v>
      </c>
      <c r="S4" s="3">
        <f t="shared" ref="S4:S19" si="7">P4/R4</f>
        <v>0.6470588235294118</v>
      </c>
      <c r="T4" s="3">
        <f t="shared" ref="T4:T20" si="8">Q4/R4</f>
        <v>0.35294117647058826</v>
      </c>
      <c r="V4">
        <v>2</v>
      </c>
      <c r="W4">
        <v>10</v>
      </c>
      <c r="X4">
        <f t="shared" ref="X4:X18" si="9">Y4-W4</f>
        <v>15</v>
      </c>
      <c r="Y4">
        <v>25</v>
      </c>
      <c r="Z4" s="3">
        <f t="shared" ref="Z4:Z18" si="10">W4/Y4</f>
        <v>0.4</v>
      </c>
      <c r="AA4" s="3">
        <f t="shared" ref="AA4:AA18" si="11">X4/Y4</f>
        <v>0.6</v>
      </c>
    </row>
    <row r="5" spans="1:27" x14ac:dyDescent="0.2">
      <c r="A5">
        <v>3</v>
      </c>
      <c r="B5">
        <v>3</v>
      </c>
      <c r="C5">
        <f t="shared" si="0"/>
        <v>4</v>
      </c>
      <c r="D5">
        <v>7</v>
      </c>
      <c r="E5" s="3">
        <f t="shared" si="1"/>
        <v>0.42857142857142855</v>
      </c>
      <c r="F5" s="3">
        <f t="shared" si="2"/>
        <v>0.5714285714285714</v>
      </c>
      <c r="H5">
        <v>3</v>
      </c>
      <c r="I5">
        <v>4</v>
      </c>
      <c r="J5">
        <f t="shared" si="3"/>
        <v>5</v>
      </c>
      <c r="K5">
        <v>9</v>
      </c>
      <c r="L5" s="3">
        <f t="shared" si="4"/>
        <v>0.44444444444444442</v>
      </c>
      <c r="M5" s="3">
        <f t="shared" si="5"/>
        <v>0.55555555555555558</v>
      </c>
      <c r="O5">
        <v>3</v>
      </c>
      <c r="P5">
        <v>14</v>
      </c>
      <c r="Q5">
        <f t="shared" si="6"/>
        <v>9</v>
      </c>
      <c r="R5">
        <v>23</v>
      </c>
      <c r="S5" s="3">
        <f t="shared" si="7"/>
        <v>0.60869565217391308</v>
      </c>
      <c r="T5" s="3">
        <f t="shared" si="8"/>
        <v>0.39130434782608697</v>
      </c>
      <c r="V5">
        <v>3</v>
      </c>
      <c r="W5">
        <v>10</v>
      </c>
      <c r="X5">
        <f t="shared" si="9"/>
        <v>16</v>
      </c>
      <c r="Y5">
        <v>26</v>
      </c>
      <c r="Z5" s="3">
        <f t="shared" si="10"/>
        <v>0.38461538461538464</v>
      </c>
      <c r="AA5" s="3">
        <f t="shared" si="11"/>
        <v>0.61538461538461542</v>
      </c>
    </row>
    <row r="6" spans="1:27" x14ac:dyDescent="0.2">
      <c r="A6">
        <v>4</v>
      </c>
      <c r="B6">
        <v>4</v>
      </c>
      <c r="C6">
        <f t="shared" si="0"/>
        <v>5</v>
      </c>
      <c r="D6">
        <v>9</v>
      </c>
      <c r="E6" s="3">
        <f t="shared" si="1"/>
        <v>0.44444444444444442</v>
      </c>
      <c r="F6" s="3">
        <f t="shared" si="2"/>
        <v>0.55555555555555558</v>
      </c>
      <c r="H6">
        <v>4</v>
      </c>
      <c r="I6">
        <v>3</v>
      </c>
      <c r="J6">
        <f t="shared" si="3"/>
        <v>5</v>
      </c>
      <c r="K6">
        <v>8</v>
      </c>
      <c r="L6" s="3">
        <f t="shared" si="4"/>
        <v>0.375</v>
      </c>
      <c r="M6" s="3">
        <f t="shared" si="5"/>
        <v>0.625</v>
      </c>
      <c r="O6">
        <v>4</v>
      </c>
      <c r="P6">
        <v>11</v>
      </c>
      <c r="Q6">
        <f t="shared" si="6"/>
        <v>2</v>
      </c>
      <c r="R6">
        <v>13</v>
      </c>
      <c r="S6" s="3">
        <f t="shared" si="7"/>
        <v>0.84615384615384615</v>
      </c>
      <c r="T6" s="3">
        <f t="shared" si="8"/>
        <v>0.15384615384615385</v>
      </c>
      <c r="V6">
        <v>4</v>
      </c>
      <c r="W6">
        <v>5</v>
      </c>
      <c r="X6">
        <f t="shared" si="9"/>
        <v>15</v>
      </c>
      <c r="Y6">
        <v>20</v>
      </c>
      <c r="Z6" s="3">
        <f t="shared" si="10"/>
        <v>0.25</v>
      </c>
      <c r="AA6" s="3">
        <f t="shared" si="11"/>
        <v>0.75</v>
      </c>
    </row>
    <row r="7" spans="1:27" x14ac:dyDescent="0.2">
      <c r="A7">
        <v>5</v>
      </c>
      <c r="B7">
        <v>5</v>
      </c>
      <c r="C7">
        <f t="shared" si="0"/>
        <v>2</v>
      </c>
      <c r="D7">
        <v>7</v>
      </c>
      <c r="E7" s="3">
        <f t="shared" si="1"/>
        <v>0.7142857142857143</v>
      </c>
      <c r="F7" s="3">
        <f t="shared" si="2"/>
        <v>0.2857142857142857</v>
      </c>
      <c r="H7">
        <v>5</v>
      </c>
      <c r="I7">
        <v>3</v>
      </c>
      <c r="J7">
        <f t="shared" si="3"/>
        <v>7</v>
      </c>
      <c r="K7">
        <v>10</v>
      </c>
      <c r="L7" s="3">
        <f t="shared" si="4"/>
        <v>0.3</v>
      </c>
      <c r="M7" s="3">
        <f t="shared" si="5"/>
        <v>0.7</v>
      </c>
      <c r="O7">
        <v>5</v>
      </c>
      <c r="P7">
        <v>12</v>
      </c>
      <c r="Q7">
        <f t="shared" si="6"/>
        <v>8</v>
      </c>
      <c r="R7">
        <v>20</v>
      </c>
      <c r="S7" s="3">
        <f t="shared" si="7"/>
        <v>0.6</v>
      </c>
      <c r="T7" s="3">
        <f t="shared" si="8"/>
        <v>0.4</v>
      </c>
      <c r="V7">
        <v>5</v>
      </c>
      <c r="W7">
        <v>14</v>
      </c>
      <c r="X7">
        <f t="shared" si="9"/>
        <v>14</v>
      </c>
      <c r="Y7">
        <v>28</v>
      </c>
      <c r="Z7" s="3">
        <f t="shared" si="10"/>
        <v>0.5</v>
      </c>
      <c r="AA7" s="3">
        <f t="shared" si="11"/>
        <v>0.5</v>
      </c>
    </row>
    <row r="8" spans="1:27" x14ac:dyDescent="0.2">
      <c r="A8">
        <v>6</v>
      </c>
      <c r="B8">
        <v>4</v>
      </c>
      <c r="C8">
        <f t="shared" si="0"/>
        <v>4</v>
      </c>
      <c r="D8">
        <v>8</v>
      </c>
      <c r="E8" s="3">
        <f t="shared" si="1"/>
        <v>0.5</v>
      </c>
      <c r="F8" s="3">
        <f t="shared" si="2"/>
        <v>0.5</v>
      </c>
      <c r="H8">
        <v>6</v>
      </c>
      <c r="I8">
        <v>3</v>
      </c>
      <c r="J8">
        <f t="shared" si="3"/>
        <v>10</v>
      </c>
      <c r="K8">
        <v>13</v>
      </c>
      <c r="L8" s="3">
        <f t="shared" si="4"/>
        <v>0.23076923076923078</v>
      </c>
      <c r="M8" s="3">
        <f t="shared" si="5"/>
        <v>0.76923076923076927</v>
      </c>
      <c r="O8">
        <v>6</v>
      </c>
      <c r="P8">
        <v>10</v>
      </c>
      <c r="Q8">
        <f t="shared" si="6"/>
        <v>4</v>
      </c>
      <c r="R8">
        <v>14</v>
      </c>
      <c r="S8" s="3">
        <f t="shared" si="7"/>
        <v>0.7142857142857143</v>
      </c>
      <c r="T8" s="3">
        <f t="shared" si="8"/>
        <v>0.2857142857142857</v>
      </c>
      <c r="V8">
        <v>6</v>
      </c>
      <c r="W8">
        <v>25</v>
      </c>
      <c r="X8">
        <f t="shared" si="9"/>
        <v>17</v>
      </c>
      <c r="Y8">
        <v>42</v>
      </c>
      <c r="Z8" s="3">
        <f t="shared" si="10"/>
        <v>0.59523809523809523</v>
      </c>
      <c r="AA8" s="3">
        <f t="shared" si="11"/>
        <v>0.40476190476190477</v>
      </c>
    </row>
    <row r="9" spans="1:27" x14ac:dyDescent="0.2">
      <c r="A9">
        <v>7</v>
      </c>
      <c r="B9">
        <v>4</v>
      </c>
      <c r="C9">
        <f t="shared" si="0"/>
        <v>3</v>
      </c>
      <c r="D9">
        <v>7</v>
      </c>
      <c r="E9" s="3">
        <f t="shared" si="1"/>
        <v>0.5714285714285714</v>
      </c>
      <c r="F9" s="3">
        <f t="shared" si="2"/>
        <v>0.42857142857142855</v>
      </c>
      <c r="H9">
        <v>7</v>
      </c>
      <c r="I9">
        <v>2</v>
      </c>
      <c r="J9">
        <f t="shared" si="3"/>
        <v>4</v>
      </c>
      <c r="K9">
        <v>6</v>
      </c>
      <c r="L9" s="3">
        <f t="shared" si="4"/>
        <v>0.33333333333333331</v>
      </c>
      <c r="M9" s="3">
        <f t="shared" si="5"/>
        <v>0.66666666666666663</v>
      </c>
      <c r="O9">
        <v>7</v>
      </c>
      <c r="P9">
        <v>4</v>
      </c>
      <c r="Q9">
        <f t="shared" si="6"/>
        <v>13</v>
      </c>
      <c r="R9">
        <v>17</v>
      </c>
      <c r="S9" s="3">
        <f t="shared" si="7"/>
        <v>0.23529411764705882</v>
      </c>
      <c r="T9" s="3">
        <f t="shared" si="8"/>
        <v>0.76470588235294112</v>
      </c>
      <c r="V9">
        <v>7</v>
      </c>
      <c r="W9">
        <v>18</v>
      </c>
      <c r="X9">
        <f t="shared" si="9"/>
        <v>7</v>
      </c>
      <c r="Y9">
        <v>25</v>
      </c>
      <c r="Z9" s="3">
        <f t="shared" si="10"/>
        <v>0.72</v>
      </c>
      <c r="AA9" s="3">
        <f t="shared" si="11"/>
        <v>0.28000000000000003</v>
      </c>
    </row>
    <row r="10" spans="1:27" x14ac:dyDescent="0.2">
      <c r="A10">
        <v>8</v>
      </c>
      <c r="B10">
        <v>3</v>
      </c>
      <c r="C10">
        <f t="shared" si="0"/>
        <v>6</v>
      </c>
      <c r="D10">
        <v>9</v>
      </c>
      <c r="E10" s="3">
        <f t="shared" si="1"/>
        <v>0.33333333333333331</v>
      </c>
      <c r="F10" s="3">
        <f t="shared" si="2"/>
        <v>0.66666666666666663</v>
      </c>
      <c r="H10">
        <v>8</v>
      </c>
      <c r="I10">
        <v>1</v>
      </c>
      <c r="J10">
        <f t="shared" si="3"/>
        <v>6</v>
      </c>
      <c r="K10">
        <v>7</v>
      </c>
      <c r="L10" s="3">
        <f t="shared" si="4"/>
        <v>0.14285714285714285</v>
      </c>
      <c r="M10" s="3">
        <f t="shared" si="5"/>
        <v>0.8571428571428571</v>
      </c>
      <c r="O10">
        <v>8</v>
      </c>
      <c r="P10">
        <v>10</v>
      </c>
      <c r="Q10">
        <f t="shared" si="6"/>
        <v>6</v>
      </c>
      <c r="R10">
        <v>16</v>
      </c>
      <c r="S10" s="3">
        <f t="shared" si="7"/>
        <v>0.625</v>
      </c>
      <c r="T10" s="3">
        <f t="shared" si="8"/>
        <v>0.375</v>
      </c>
      <c r="V10">
        <v>8</v>
      </c>
      <c r="W10">
        <v>2</v>
      </c>
      <c r="X10">
        <f t="shared" si="9"/>
        <v>8</v>
      </c>
      <c r="Y10">
        <v>10</v>
      </c>
      <c r="Z10" s="3">
        <f t="shared" si="10"/>
        <v>0.2</v>
      </c>
      <c r="AA10" s="3">
        <f t="shared" si="11"/>
        <v>0.8</v>
      </c>
    </row>
    <row r="11" spans="1:27" x14ac:dyDescent="0.2">
      <c r="A11">
        <v>9</v>
      </c>
      <c r="B11">
        <v>4</v>
      </c>
      <c r="C11">
        <f t="shared" si="0"/>
        <v>5</v>
      </c>
      <c r="D11">
        <v>9</v>
      </c>
      <c r="E11" s="3">
        <f t="shared" si="1"/>
        <v>0.44444444444444442</v>
      </c>
      <c r="F11" s="3">
        <f t="shared" si="2"/>
        <v>0.55555555555555558</v>
      </c>
      <c r="H11">
        <v>9</v>
      </c>
      <c r="I11">
        <v>4</v>
      </c>
      <c r="J11">
        <f t="shared" si="3"/>
        <v>3</v>
      </c>
      <c r="K11">
        <v>7</v>
      </c>
      <c r="L11" s="3">
        <f t="shared" si="4"/>
        <v>0.5714285714285714</v>
      </c>
      <c r="M11" s="3">
        <f t="shared" si="5"/>
        <v>0.42857142857142855</v>
      </c>
      <c r="O11">
        <v>9</v>
      </c>
      <c r="P11">
        <v>14</v>
      </c>
      <c r="Q11">
        <f t="shared" si="6"/>
        <v>10</v>
      </c>
      <c r="R11">
        <v>24</v>
      </c>
      <c r="S11" s="3">
        <f t="shared" si="7"/>
        <v>0.58333333333333337</v>
      </c>
      <c r="T11" s="3">
        <f t="shared" si="8"/>
        <v>0.41666666666666669</v>
      </c>
      <c r="V11">
        <v>9</v>
      </c>
      <c r="W11">
        <v>3</v>
      </c>
      <c r="X11">
        <f t="shared" si="9"/>
        <v>16</v>
      </c>
      <c r="Y11">
        <v>19</v>
      </c>
      <c r="Z11" s="3">
        <f t="shared" si="10"/>
        <v>0.15789473684210525</v>
      </c>
      <c r="AA11" s="3">
        <f t="shared" si="11"/>
        <v>0.84210526315789469</v>
      </c>
    </row>
    <row r="12" spans="1:27" x14ac:dyDescent="0.2">
      <c r="A12">
        <v>10</v>
      </c>
      <c r="B12">
        <v>4</v>
      </c>
      <c r="C12">
        <f t="shared" si="0"/>
        <v>6</v>
      </c>
      <c r="D12">
        <v>10</v>
      </c>
      <c r="E12" s="3">
        <f t="shared" si="1"/>
        <v>0.4</v>
      </c>
      <c r="F12" s="3">
        <f t="shared" si="2"/>
        <v>0.6</v>
      </c>
      <c r="H12">
        <v>10</v>
      </c>
      <c r="I12">
        <v>5</v>
      </c>
      <c r="J12">
        <f t="shared" si="3"/>
        <v>4</v>
      </c>
      <c r="K12">
        <v>9</v>
      </c>
      <c r="L12" s="3">
        <f t="shared" si="4"/>
        <v>0.55555555555555558</v>
      </c>
      <c r="M12" s="3">
        <f t="shared" si="5"/>
        <v>0.44444444444444442</v>
      </c>
      <c r="O12">
        <v>10</v>
      </c>
      <c r="P12">
        <v>8</v>
      </c>
      <c r="Q12">
        <f t="shared" si="6"/>
        <v>16</v>
      </c>
      <c r="R12">
        <v>24</v>
      </c>
      <c r="S12" s="3">
        <f t="shared" si="7"/>
        <v>0.33333333333333331</v>
      </c>
      <c r="T12" s="3">
        <f t="shared" si="8"/>
        <v>0.66666666666666663</v>
      </c>
      <c r="V12">
        <v>10</v>
      </c>
      <c r="W12">
        <v>2</v>
      </c>
      <c r="X12">
        <f t="shared" si="9"/>
        <v>10</v>
      </c>
      <c r="Y12">
        <v>12</v>
      </c>
      <c r="Z12" s="3">
        <f t="shared" si="10"/>
        <v>0.16666666666666666</v>
      </c>
      <c r="AA12" s="3">
        <f t="shared" si="11"/>
        <v>0.83333333333333337</v>
      </c>
    </row>
    <row r="13" spans="1:27" x14ac:dyDescent="0.2">
      <c r="A13">
        <v>11</v>
      </c>
      <c r="B13">
        <v>2</v>
      </c>
      <c r="C13">
        <f t="shared" si="0"/>
        <v>4</v>
      </c>
      <c r="D13">
        <v>6</v>
      </c>
      <c r="E13" s="3">
        <f t="shared" si="1"/>
        <v>0.33333333333333331</v>
      </c>
      <c r="F13" s="3">
        <f t="shared" si="2"/>
        <v>0.66666666666666663</v>
      </c>
      <c r="H13">
        <v>11</v>
      </c>
      <c r="I13">
        <v>4</v>
      </c>
      <c r="J13">
        <f t="shared" si="3"/>
        <v>6</v>
      </c>
      <c r="K13">
        <v>10</v>
      </c>
      <c r="L13" s="3">
        <f t="shared" si="4"/>
        <v>0.4</v>
      </c>
      <c r="M13" s="3">
        <f t="shared" si="5"/>
        <v>0.6</v>
      </c>
      <c r="O13">
        <v>11</v>
      </c>
      <c r="P13">
        <v>17</v>
      </c>
      <c r="Q13">
        <f t="shared" si="6"/>
        <v>13</v>
      </c>
      <c r="R13">
        <v>30</v>
      </c>
      <c r="S13" s="3">
        <f t="shared" si="7"/>
        <v>0.56666666666666665</v>
      </c>
      <c r="T13" s="3">
        <f t="shared" si="8"/>
        <v>0.43333333333333335</v>
      </c>
      <c r="V13">
        <v>11</v>
      </c>
      <c r="W13">
        <v>7</v>
      </c>
      <c r="X13">
        <f t="shared" si="9"/>
        <v>6</v>
      </c>
      <c r="Y13">
        <v>13</v>
      </c>
      <c r="Z13" s="3">
        <f t="shared" si="10"/>
        <v>0.53846153846153844</v>
      </c>
      <c r="AA13" s="3">
        <f t="shared" si="11"/>
        <v>0.46153846153846156</v>
      </c>
    </row>
    <row r="14" spans="1:27" x14ac:dyDescent="0.2">
      <c r="A14">
        <v>12</v>
      </c>
      <c r="B14">
        <v>4</v>
      </c>
      <c r="C14">
        <f t="shared" si="0"/>
        <v>5</v>
      </c>
      <c r="D14">
        <v>9</v>
      </c>
      <c r="E14" s="3">
        <f t="shared" si="1"/>
        <v>0.44444444444444442</v>
      </c>
      <c r="F14" s="3">
        <f t="shared" si="2"/>
        <v>0.55555555555555558</v>
      </c>
      <c r="H14">
        <v>12</v>
      </c>
      <c r="I14">
        <v>3</v>
      </c>
      <c r="J14">
        <f t="shared" si="3"/>
        <v>4</v>
      </c>
      <c r="K14">
        <v>7</v>
      </c>
      <c r="L14" s="3">
        <f t="shared" si="4"/>
        <v>0.42857142857142855</v>
      </c>
      <c r="M14" s="3">
        <f t="shared" si="5"/>
        <v>0.5714285714285714</v>
      </c>
      <c r="O14">
        <v>12</v>
      </c>
      <c r="P14">
        <v>10</v>
      </c>
      <c r="Q14">
        <f t="shared" si="6"/>
        <v>6</v>
      </c>
      <c r="R14">
        <v>16</v>
      </c>
      <c r="S14" s="3">
        <f t="shared" si="7"/>
        <v>0.625</v>
      </c>
      <c r="T14" s="3">
        <f t="shared" si="8"/>
        <v>0.375</v>
      </c>
      <c r="V14">
        <v>12</v>
      </c>
      <c r="W14">
        <v>17</v>
      </c>
      <c r="X14">
        <f t="shared" si="9"/>
        <v>10</v>
      </c>
      <c r="Y14">
        <v>27</v>
      </c>
      <c r="Z14" s="3">
        <f t="shared" si="10"/>
        <v>0.62962962962962965</v>
      </c>
      <c r="AA14" s="3">
        <f t="shared" si="11"/>
        <v>0.37037037037037035</v>
      </c>
    </row>
    <row r="15" spans="1:27" x14ac:dyDescent="0.2">
      <c r="A15" s="1" t="s">
        <v>0</v>
      </c>
      <c r="B15" s="1">
        <f>AVERAGE(B3:B14)</f>
        <v>3.6666666666666665</v>
      </c>
      <c r="C15" s="1">
        <f>AVERAGE(C3:C14)</f>
        <v>4.333333333333333</v>
      </c>
      <c r="D15" s="1">
        <f>AVERAGE(D3:D14)</f>
        <v>8</v>
      </c>
      <c r="E15" s="4">
        <f>AVERAGE(E3:E14)</f>
        <v>0.46190476190476187</v>
      </c>
      <c r="F15" s="4">
        <f>AVERAGE(F3:F14)</f>
        <v>0.53809523809523807</v>
      </c>
      <c r="H15" s="1" t="s">
        <v>0</v>
      </c>
      <c r="I15" s="1">
        <f>AVERAGE(I3:I14)</f>
        <v>3.1666666666666665</v>
      </c>
      <c r="J15" s="1">
        <f>AVERAGE(J3:J14)</f>
        <v>5.166666666666667</v>
      </c>
      <c r="K15" s="1">
        <f>AVERAGE(K3:K14)</f>
        <v>8.3333333333333339</v>
      </c>
      <c r="L15" s="4">
        <f>AVERAGE(L3:L14)</f>
        <v>0.38460775335775338</v>
      </c>
      <c r="M15" s="4">
        <f>AVERAGE(M3:M14)</f>
        <v>0.61539224664224668</v>
      </c>
      <c r="O15">
        <v>13</v>
      </c>
      <c r="P15">
        <v>6</v>
      </c>
      <c r="Q15">
        <f t="shared" si="6"/>
        <v>17</v>
      </c>
      <c r="R15">
        <v>23</v>
      </c>
      <c r="S15" s="3">
        <f t="shared" si="7"/>
        <v>0.2608695652173913</v>
      </c>
      <c r="T15" s="3">
        <f t="shared" si="8"/>
        <v>0.73913043478260865</v>
      </c>
      <c r="V15">
        <v>13</v>
      </c>
      <c r="W15">
        <v>3</v>
      </c>
      <c r="X15">
        <f t="shared" si="9"/>
        <v>10</v>
      </c>
      <c r="Y15">
        <v>13</v>
      </c>
      <c r="Z15" s="3">
        <f t="shared" si="10"/>
        <v>0.23076923076923078</v>
      </c>
      <c r="AA15" s="3">
        <f t="shared" si="11"/>
        <v>0.76923076923076927</v>
      </c>
    </row>
    <row r="16" spans="1:27" x14ac:dyDescent="0.2">
      <c r="A16" s="1" t="s">
        <v>1</v>
      </c>
      <c r="B16" s="1">
        <f>STDEV(B3:B14)</f>
        <v>0.77849894416152243</v>
      </c>
      <c r="C16" s="1">
        <f>STDEV(C3:C14)</f>
        <v>1.154700538379251</v>
      </c>
      <c r="D16" s="1">
        <f>STDEV(D3:D14)</f>
        <v>1.2060453783110545</v>
      </c>
      <c r="E16" s="4">
        <f>STDEV(E3:E14)</f>
        <v>0.10384618810544181</v>
      </c>
      <c r="F16" s="4">
        <f>STDEV(F3:F14)</f>
        <v>0.10384618810544201</v>
      </c>
      <c r="H16" s="1" t="s">
        <v>1</v>
      </c>
      <c r="I16" s="1">
        <f>STDEV(I3:I14)</f>
        <v>1.1146408580454257</v>
      </c>
      <c r="J16" s="1">
        <f>STDEV(J3:J14)</f>
        <v>1.8989630344113093</v>
      </c>
      <c r="K16" s="1">
        <f>STDEV(K3:K14)</f>
        <v>2.0150945537631868</v>
      </c>
      <c r="L16" s="4">
        <f>STDEV(L3:L14)</f>
        <v>0.12713960014716658</v>
      </c>
      <c r="M16" s="4">
        <f>STDEV(M3:M14)</f>
        <v>0.1271396001471668</v>
      </c>
      <c r="O16">
        <v>14</v>
      </c>
      <c r="P16">
        <v>8</v>
      </c>
      <c r="Q16">
        <f t="shared" si="6"/>
        <v>8</v>
      </c>
      <c r="R16">
        <v>16</v>
      </c>
      <c r="S16" s="3">
        <f t="shared" si="7"/>
        <v>0.5</v>
      </c>
      <c r="T16" s="3">
        <f t="shared" si="8"/>
        <v>0.5</v>
      </c>
      <c r="V16">
        <v>14</v>
      </c>
      <c r="W16">
        <v>7</v>
      </c>
      <c r="X16">
        <f t="shared" si="9"/>
        <v>19</v>
      </c>
      <c r="Y16">
        <v>26</v>
      </c>
      <c r="Z16" s="3">
        <f t="shared" si="10"/>
        <v>0.26923076923076922</v>
      </c>
      <c r="AA16" s="3">
        <f t="shared" si="11"/>
        <v>0.73076923076923073</v>
      </c>
    </row>
    <row r="17" spans="1:27" x14ac:dyDescent="0.2">
      <c r="A17" s="1" t="s">
        <v>2</v>
      </c>
      <c r="B17" s="1">
        <f>B16/SQRT(12)</f>
        <v>0.22473328748774721</v>
      </c>
      <c r="C17" s="1">
        <f>C16/SQRT(12)</f>
        <v>0.3333333333333332</v>
      </c>
      <c r="D17" s="1">
        <f>D16/SQRT(12)</f>
        <v>0.3481553119113957</v>
      </c>
      <c r="E17" s="4">
        <f>E16/SQRT(12)</f>
        <v>2.9977812328496674E-2</v>
      </c>
      <c r="F17" s="4">
        <f>F16/SQRT(12)</f>
        <v>2.9977812328496729E-2</v>
      </c>
      <c r="H17" s="1" t="s">
        <v>2</v>
      </c>
      <c r="I17" s="1">
        <f>I16/SQRT(12)</f>
        <v>0.32176909972114098</v>
      </c>
      <c r="J17" s="1">
        <f>J16/SQRT(12)</f>
        <v>0.54818340954925904</v>
      </c>
      <c r="K17" s="1">
        <f>K16/SQRT(12)</f>
        <v>0.58170769152886237</v>
      </c>
      <c r="L17" s="4">
        <f>L16/SQRT(12)</f>
        <v>3.6702041184814002E-2</v>
      </c>
      <c r="M17" s="4">
        <f>M16/SQRT(12)</f>
        <v>3.6702041184814072E-2</v>
      </c>
      <c r="O17">
        <v>15</v>
      </c>
      <c r="P17">
        <v>19</v>
      </c>
      <c r="Q17">
        <f t="shared" si="6"/>
        <v>14</v>
      </c>
      <c r="R17">
        <v>33</v>
      </c>
      <c r="S17" s="3">
        <f t="shared" si="7"/>
        <v>0.5757575757575758</v>
      </c>
      <c r="T17" s="3">
        <f t="shared" si="8"/>
        <v>0.42424242424242425</v>
      </c>
      <c r="V17">
        <v>15</v>
      </c>
      <c r="W17">
        <v>10</v>
      </c>
      <c r="X17">
        <f t="shared" si="9"/>
        <v>18</v>
      </c>
      <c r="Y17">
        <v>28</v>
      </c>
      <c r="Z17" s="3">
        <f t="shared" si="10"/>
        <v>0.35714285714285715</v>
      </c>
      <c r="AA17" s="3">
        <f t="shared" si="11"/>
        <v>0.6428571428571429</v>
      </c>
    </row>
    <row r="18" spans="1:27" x14ac:dyDescent="0.2">
      <c r="E18" s="3"/>
      <c r="F18" s="3"/>
      <c r="O18">
        <v>16</v>
      </c>
      <c r="P18">
        <v>9</v>
      </c>
      <c r="Q18">
        <f t="shared" si="6"/>
        <v>6</v>
      </c>
      <c r="R18">
        <v>15</v>
      </c>
      <c r="S18" s="3">
        <f t="shared" si="7"/>
        <v>0.6</v>
      </c>
      <c r="T18" s="3">
        <f t="shared" si="8"/>
        <v>0.4</v>
      </c>
      <c r="V18">
        <v>16</v>
      </c>
      <c r="W18">
        <v>2</v>
      </c>
      <c r="X18">
        <f t="shared" si="9"/>
        <v>14</v>
      </c>
      <c r="Y18">
        <v>16</v>
      </c>
      <c r="Z18" s="3">
        <f t="shared" si="10"/>
        <v>0.125</v>
      </c>
      <c r="AA18" s="3">
        <f t="shared" si="11"/>
        <v>0.875</v>
      </c>
    </row>
    <row r="19" spans="1:27" x14ac:dyDescent="0.2">
      <c r="E19" s="3"/>
      <c r="F19" s="3"/>
      <c r="O19">
        <v>17</v>
      </c>
      <c r="P19">
        <v>6</v>
      </c>
      <c r="Q19">
        <f t="shared" si="6"/>
        <v>10</v>
      </c>
      <c r="R19">
        <v>16</v>
      </c>
      <c r="S19" s="3">
        <f t="shared" si="7"/>
        <v>0.375</v>
      </c>
      <c r="T19" s="3">
        <f t="shared" si="8"/>
        <v>0.625</v>
      </c>
      <c r="V19" s="1" t="s">
        <v>0</v>
      </c>
      <c r="W19" s="1">
        <f>AVERAGE(W3:W18)</f>
        <v>8.5625</v>
      </c>
      <c r="X19" s="1">
        <f>AVERAGE(X3:X18)</f>
        <v>13</v>
      </c>
      <c r="Y19" s="1">
        <f>AVERAGE(Y3:Y18)</f>
        <v>21.5625</v>
      </c>
      <c r="Z19" s="4">
        <f>AVERAGE(Z3:Z18)</f>
        <v>0.35362389012060064</v>
      </c>
      <c r="AA19" s="4">
        <f>AVERAGE(AA3:AA18)</f>
        <v>0.64637610987939931</v>
      </c>
    </row>
    <row r="20" spans="1:27" x14ac:dyDescent="0.2">
      <c r="E20" s="3"/>
      <c r="F20" s="3"/>
      <c r="H20" s="1" t="s">
        <v>7</v>
      </c>
      <c r="I20">
        <f>_xlfn.T.TEST(D3:D14,K3:K14,2,2)</f>
        <v>0.62780914103706054</v>
      </c>
      <c r="K20" s="1" t="s">
        <v>7</v>
      </c>
      <c r="L20">
        <f>_xlfn.T.TEST(E3:E14,L3:L14,2,2)</f>
        <v>0.11709909363136996</v>
      </c>
      <c r="O20">
        <v>18</v>
      </c>
      <c r="P20">
        <v>2</v>
      </c>
      <c r="Q20">
        <f t="shared" si="6"/>
        <v>10</v>
      </c>
      <c r="R20">
        <v>12</v>
      </c>
      <c r="S20" s="3">
        <f>P20/R20</f>
        <v>0.16666666666666666</v>
      </c>
      <c r="T20" s="3">
        <f t="shared" si="8"/>
        <v>0.83333333333333337</v>
      </c>
      <c r="V20" s="1" t="s">
        <v>1</v>
      </c>
      <c r="W20" s="1">
        <f>STDEV(W3:W18)</f>
        <v>6.9182729058631383</v>
      </c>
      <c r="X20" s="1">
        <f>STDEV(X3:X18)</f>
        <v>4.0166320883712183</v>
      </c>
      <c r="Y20" s="1">
        <f>STDEV(Y3:Y18)</f>
        <v>8.3583790294530189</v>
      </c>
      <c r="Z20" s="4">
        <f>STDEV(Z3:Z18)</f>
        <v>0.19289305521412145</v>
      </c>
      <c r="AA20" s="4">
        <f>STDEV(AA3:AA18)</f>
        <v>0.19289305521412187</v>
      </c>
    </row>
    <row r="21" spans="1:27" x14ac:dyDescent="0.2">
      <c r="E21" s="3"/>
      <c r="F21" s="3"/>
      <c r="H21" s="1" t="s">
        <v>8</v>
      </c>
      <c r="I21">
        <f>TDIST(I20,12,2)</f>
        <v>0.54189211723704034</v>
      </c>
      <c r="K21" s="1" t="s">
        <v>8</v>
      </c>
      <c r="L21">
        <f>TDIST(L20,12,2)</f>
        <v>0.9087185816986969</v>
      </c>
      <c r="O21" s="1" t="s">
        <v>0</v>
      </c>
      <c r="P21" s="1">
        <f>AVERAGE(P3:P20)</f>
        <v>10</v>
      </c>
      <c r="Q21" s="1">
        <f>AVERAGE(Q3:Q20)</f>
        <v>9</v>
      </c>
      <c r="R21" s="1">
        <f>AVERAGE(R3:R20)</f>
        <v>19</v>
      </c>
      <c r="S21" s="4">
        <f>AVERAGE(S3:S20)</f>
        <v>0.53085683261514449</v>
      </c>
      <c r="T21" s="4">
        <f>AVERAGE(T3:T20)</f>
        <v>0.4691431673848554</v>
      </c>
      <c r="V21" s="1" t="s">
        <v>2</v>
      </c>
      <c r="W21" s="1">
        <f>W20/SQRT(16)</f>
        <v>1.7295682264657846</v>
      </c>
      <c r="X21" s="1">
        <f>X20/SQRT(16)</f>
        <v>1.0041580220928046</v>
      </c>
      <c r="Y21" s="1">
        <f>Y20/SQRT(16)</f>
        <v>2.0895947573632547</v>
      </c>
      <c r="Z21" s="4">
        <f>Z20/SQRT(16)</f>
        <v>4.8223263803530363E-2</v>
      </c>
      <c r="AA21" s="4">
        <f>AA20/SQRT(16)</f>
        <v>4.8223263803530467E-2</v>
      </c>
    </row>
    <row r="22" spans="1:27" x14ac:dyDescent="0.2">
      <c r="O22" s="1" t="s">
        <v>1</v>
      </c>
      <c r="P22" s="1">
        <f>STDEV(P3:P20)</f>
        <v>4.2702803324427139</v>
      </c>
      <c r="Q22" s="1">
        <f>STDEV(Q3:Q20)</f>
        <v>4.2702803324427139</v>
      </c>
      <c r="R22" s="1">
        <f>STDEV(R3:R20)</f>
        <v>5.9705157920844174</v>
      </c>
      <c r="S22" s="4">
        <f>STDEV(S3:S20)</f>
        <v>0.18297703269012713</v>
      </c>
      <c r="T22" s="4">
        <f>STDEV(T3:T20)</f>
        <v>0.18297703269012705</v>
      </c>
    </row>
    <row r="23" spans="1:27" x14ac:dyDescent="0.2">
      <c r="O23" s="1" t="s">
        <v>2</v>
      </c>
      <c r="P23" s="1">
        <f>P22/SQRT(18)</f>
        <v>1.0065147268792627</v>
      </c>
      <c r="Q23" s="1">
        <f>Q22/SQRT(18)</f>
        <v>1.0065147268792627</v>
      </c>
      <c r="R23" s="1">
        <f>R22/SQRT(18)</f>
        <v>1.407264067921421</v>
      </c>
      <c r="S23" s="4">
        <f>S22/SQRT(18)</f>
        <v>4.3128100205527167E-2</v>
      </c>
      <c r="T23" s="4">
        <f>T22/SQRT(18)</f>
        <v>4.3128100205527146E-2</v>
      </c>
    </row>
    <row r="24" spans="1:27" x14ac:dyDescent="0.2">
      <c r="W24" s="6" t="s">
        <v>7</v>
      </c>
      <c r="X24">
        <f>_xlfn.T.TEST(D3:D14,Y3:Y18,2,2)</f>
        <v>7.8818808153508794E-6</v>
      </c>
      <c r="Z24" s="6" t="s">
        <v>7</v>
      </c>
      <c r="AA24">
        <f>_xlfn.T.TEST(E3:E14,Z3:Z18,2,2)</f>
        <v>9.0600521571747028E-2</v>
      </c>
    </row>
    <row r="25" spans="1:27" x14ac:dyDescent="0.2">
      <c r="W25" s="6" t="s">
        <v>8</v>
      </c>
      <c r="X25">
        <f>TDIST(X24,12,2)</f>
        <v>0.99999384068366171</v>
      </c>
      <c r="Z25" s="6" t="s">
        <v>8</v>
      </c>
      <c r="AA25">
        <f>TDIST(AA24,12,2)</f>
        <v>0.92930475606587781</v>
      </c>
    </row>
    <row r="26" spans="1:27" x14ac:dyDescent="0.2">
      <c r="O26" s="1" t="s">
        <v>7</v>
      </c>
      <c r="P26">
        <f>_xlfn.T.TEST(D3:D14,R3:R20,2,2)</f>
        <v>9.0589950316922932E-7</v>
      </c>
      <c r="R26" s="1" t="s">
        <v>7</v>
      </c>
      <c r="S26">
        <f>_xlfn.T.TEST(E3:E14,S3:S20,2,2)</f>
        <v>0.24773594780256569</v>
      </c>
    </row>
    <row r="27" spans="1:27" x14ac:dyDescent="0.2">
      <c r="O27" s="1" t="s">
        <v>8</v>
      </c>
      <c r="P27">
        <f>TDIST(P26,12,2)</f>
        <v>0.99999929208246852</v>
      </c>
      <c r="R27" s="1" t="s">
        <v>8</v>
      </c>
      <c r="S27">
        <f>TDIST(S26,12,2)</f>
        <v>0.80852692673309301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0410-7F5D-9E41-A9D5-85E9A9F838F9}">
  <dimension ref="A1:I24"/>
  <sheetViews>
    <sheetView tabSelected="1" workbookViewId="0">
      <selection activeCell="K11" sqref="K11"/>
    </sheetView>
  </sheetViews>
  <sheetFormatPr baseColWidth="10" defaultRowHeight="16" x14ac:dyDescent="0.2"/>
  <sheetData>
    <row r="1" spans="1:9" x14ac:dyDescent="0.2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2" t="s">
        <v>4</v>
      </c>
      <c r="B2" s="1" t="s">
        <v>14</v>
      </c>
      <c r="C2" s="1"/>
      <c r="D2" s="2" t="s">
        <v>6</v>
      </c>
      <c r="E2" s="1" t="s">
        <v>14</v>
      </c>
      <c r="F2" s="1"/>
      <c r="G2" s="2" t="s">
        <v>9</v>
      </c>
      <c r="H2" s="1" t="s">
        <v>14</v>
      </c>
      <c r="I2" s="1"/>
    </row>
    <row r="3" spans="1:9" x14ac:dyDescent="0.2">
      <c r="A3">
        <v>1</v>
      </c>
      <c r="B3">
        <v>6</v>
      </c>
      <c r="D3">
        <v>1</v>
      </c>
      <c r="E3">
        <v>4</v>
      </c>
      <c r="G3">
        <v>1</v>
      </c>
      <c r="H3">
        <v>6</v>
      </c>
    </row>
    <row r="4" spans="1:9" x14ac:dyDescent="0.2">
      <c r="A4">
        <v>2</v>
      </c>
      <c r="B4">
        <v>4</v>
      </c>
      <c r="D4">
        <v>2</v>
      </c>
      <c r="E4">
        <v>2</v>
      </c>
      <c r="G4">
        <v>2</v>
      </c>
      <c r="H4">
        <v>12</v>
      </c>
    </row>
    <row r="5" spans="1:9" x14ac:dyDescent="0.2">
      <c r="A5">
        <v>3</v>
      </c>
      <c r="B5">
        <v>2</v>
      </c>
      <c r="D5">
        <v>3</v>
      </c>
      <c r="E5">
        <v>4</v>
      </c>
      <c r="G5">
        <v>3</v>
      </c>
      <c r="H5">
        <v>5</v>
      </c>
    </row>
    <row r="6" spans="1:9" x14ac:dyDescent="0.2">
      <c r="A6">
        <v>4</v>
      </c>
      <c r="B6">
        <v>3</v>
      </c>
      <c r="D6">
        <v>4</v>
      </c>
      <c r="E6">
        <v>7</v>
      </c>
      <c r="G6">
        <v>4</v>
      </c>
      <c r="H6">
        <v>3</v>
      </c>
    </row>
    <row r="7" spans="1:9" x14ac:dyDescent="0.2">
      <c r="A7">
        <v>5</v>
      </c>
      <c r="B7">
        <v>3</v>
      </c>
      <c r="D7">
        <v>5</v>
      </c>
      <c r="E7">
        <v>3</v>
      </c>
      <c r="G7">
        <v>5</v>
      </c>
      <c r="H7">
        <v>8</v>
      </c>
    </row>
    <row r="8" spans="1:9" x14ac:dyDescent="0.2">
      <c r="A8">
        <v>6</v>
      </c>
      <c r="B8">
        <v>4</v>
      </c>
      <c r="D8">
        <v>6</v>
      </c>
      <c r="E8">
        <v>4</v>
      </c>
      <c r="G8">
        <v>6</v>
      </c>
      <c r="H8">
        <v>3</v>
      </c>
    </row>
    <row r="9" spans="1:9" x14ac:dyDescent="0.2">
      <c r="A9">
        <v>7</v>
      </c>
      <c r="B9">
        <v>3</v>
      </c>
      <c r="D9">
        <v>7</v>
      </c>
      <c r="E9">
        <v>4</v>
      </c>
      <c r="G9">
        <v>7</v>
      </c>
      <c r="H9">
        <v>7</v>
      </c>
    </row>
    <row r="10" spans="1:9" x14ac:dyDescent="0.2">
      <c r="A10">
        <v>8</v>
      </c>
      <c r="B10">
        <v>5</v>
      </c>
      <c r="D10">
        <v>8</v>
      </c>
      <c r="E10">
        <v>4</v>
      </c>
      <c r="G10">
        <v>8</v>
      </c>
      <c r="H10">
        <v>11</v>
      </c>
    </row>
    <row r="11" spans="1:9" x14ac:dyDescent="0.2">
      <c r="A11">
        <v>9</v>
      </c>
      <c r="B11">
        <v>6</v>
      </c>
      <c r="D11">
        <v>9</v>
      </c>
      <c r="E11">
        <v>3</v>
      </c>
      <c r="G11">
        <v>9</v>
      </c>
      <c r="H11">
        <v>6</v>
      </c>
    </row>
    <row r="12" spans="1:9" x14ac:dyDescent="0.2">
      <c r="A12">
        <v>10</v>
      </c>
      <c r="B12">
        <v>7</v>
      </c>
      <c r="D12">
        <v>10</v>
      </c>
      <c r="E12">
        <v>4</v>
      </c>
      <c r="G12">
        <v>10</v>
      </c>
      <c r="H12">
        <v>6</v>
      </c>
    </row>
    <row r="13" spans="1:9" x14ac:dyDescent="0.2">
      <c r="A13">
        <v>11</v>
      </c>
      <c r="B13">
        <v>3</v>
      </c>
      <c r="D13">
        <v>11</v>
      </c>
      <c r="E13">
        <v>4</v>
      </c>
      <c r="G13">
        <v>11</v>
      </c>
      <c r="H13">
        <v>4</v>
      </c>
    </row>
    <row r="14" spans="1:9" x14ac:dyDescent="0.2">
      <c r="A14" s="1" t="s">
        <v>0</v>
      </c>
      <c r="B14" s="1">
        <f>AVERAGE(B3:B13)</f>
        <v>4.1818181818181817</v>
      </c>
      <c r="D14">
        <v>12</v>
      </c>
      <c r="E14">
        <v>4</v>
      </c>
      <c r="G14">
        <v>12</v>
      </c>
      <c r="H14">
        <v>3</v>
      </c>
    </row>
    <row r="15" spans="1:9" x14ac:dyDescent="0.2">
      <c r="A15" s="1" t="s">
        <v>1</v>
      </c>
      <c r="B15" s="1">
        <f>STDEV(B3:B13)</f>
        <v>1.6011359603844899</v>
      </c>
      <c r="D15" s="1" t="s">
        <v>0</v>
      </c>
      <c r="E15" s="1">
        <f>AVERAGE(E3:E14)</f>
        <v>3.9166666666666665</v>
      </c>
      <c r="G15">
        <v>13</v>
      </c>
      <c r="H15">
        <v>8</v>
      </c>
    </row>
    <row r="16" spans="1:9" x14ac:dyDescent="0.2">
      <c r="A16" s="1" t="s">
        <v>2</v>
      </c>
      <c r="B16" s="1">
        <f>B15/SQRT(11)</f>
        <v>0.48276065626733644</v>
      </c>
      <c r="D16" s="1" t="s">
        <v>1</v>
      </c>
      <c r="E16" s="1">
        <f>STDEV(E3:E14)</f>
        <v>1.1645001528813146</v>
      </c>
      <c r="G16">
        <v>14</v>
      </c>
      <c r="H16">
        <v>10</v>
      </c>
    </row>
    <row r="17" spans="4:8" x14ac:dyDescent="0.2">
      <c r="D17" s="1" t="s">
        <v>2</v>
      </c>
      <c r="E17" s="1">
        <f>E16/SQRT(12)</f>
        <v>0.33616223836869369</v>
      </c>
      <c r="G17">
        <v>15</v>
      </c>
      <c r="H17">
        <v>13</v>
      </c>
    </row>
    <row r="18" spans="4:8" x14ac:dyDescent="0.2">
      <c r="G18">
        <v>16</v>
      </c>
      <c r="H18">
        <v>9</v>
      </c>
    </row>
    <row r="19" spans="4:8" x14ac:dyDescent="0.2">
      <c r="G19" s="1" t="s">
        <v>0</v>
      </c>
      <c r="H19" s="1">
        <f>AVERAGE(H3:H18)</f>
        <v>7.125</v>
      </c>
    </row>
    <row r="20" spans="4:8" x14ac:dyDescent="0.2">
      <c r="G20" s="1" t="s">
        <v>1</v>
      </c>
      <c r="H20" s="1">
        <f>STDEV(H3:H18)</f>
        <v>3.2223180062391936</v>
      </c>
    </row>
    <row r="21" spans="4:8" x14ac:dyDescent="0.2">
      <c r="G21" s="1" t="s">
        <v>2</v>
      </c>
      <c r="H21" s="1">
        <f>H20/SQRT(16)</f>
        <v>0.80557950155979841</v>
      </c>
    </row>
    <row r="23" spans="4:8" x14ac:dyDescent="0.2">
      <c r="D23" s="1" t="s">
        <v>7</v>
      </c>
      <c r="E23">
        <f>_xlfn.T.TEST(B3:B13,E3:E14,2,2)</f>
        <v>0.65228962454053308</v>
      </c>
      <c r="G23" s="1" t="s">
        <v>7</v>
      </c>
      <c r="H23">
        <f>_xlfn.T.TEST(B3:B13,H3:H18,2,2)</f>
        <v>9.9468377148646588E-3</v>
      </c>
    </row>
    <row r="24" spans="4:8" x14ac:dyDescent="0.2">
      <c r="D24" s="1" t="s">
        <v>8</v>
      </c>
      <c r="E24">
        <f>TDIST(E23,11,2)</f>
        <v>0.52760976671897053</v>
      </c>
      <c r="G24" s="1" t="s">
        <v>8</v>
      </c>
      <c r="H24">
        <f>TDIST(H23,11,2)</f>
        <v>0.99224180991426469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d and e</vt:lpstr>
      <vt:lpstr>Panel h and i</vt:lpstr>
      <vt:lpstr>Panel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2024-09-18T20:50:40Z</dcterms:created>
  <dcterms:modified xsi:type="dcterms:W3CDTF">2024-09-18T21:14:30Z</dcterms:modified>
</cp:coreProperties>
</file>