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bidis1/Documents/Lab stuff/Projects/Sebocyte project/Manuscript/eLife/For VOR/"/>
    </mc:Choice>
  </mc:AlternateContent>
  <xr:revisionPtr revIDLastSave="0" documentId="13_ncr:1_{D121D237-49EC-2D4C-8D5D-BEE67D856B58}" xr6:coauthVersionLast="47" xr6:coauthVersionMax="47" xr10:uidLastSave="{00000000-0000-0000-0000-000000000000}"/>
  <bookViews>
    <workbookView xWindow="20780" yWindow="5900" windowWidth="27640" windowHeight="16940" activeTab="2" xr2:uid="{6E271986-394A-A64F-A12C-7A598ABBCF73}"/>
  </bookViews>
  <sheets>
    <sheet name="Panel d" sheetId="1" r:id="rId1"/>
    <sheet name="Panel h" sheetId="2" r:id="rId2"/>
    <sheet name="Panel l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3" l="1"/>
  <c r="H31" i="3" s="1"/>
  <c r="H27" i="3"/>
  <c r="H28" i="3" s="1"/>
  <c r="H26" i="3"/>
  <c r="K25" i="3"/>
  <c r="K26" i="3" s="1"/>
  <c r="K23" i="3"/>
  <c r="K22" i="3"/>
  <c r="K21" i="3"/>
  <c r="E15" i="3"/>
  <c r="E16" i="3" s="1"/>
  <c r="B14" i="3"/>
  <c r="B15" i="3" s="1"/>
  <c r="B13" i="3"/>
  <c r="E11" i="3"/>
  <c r="E12" i="3" s="1"/>
  <c r="E10" i="3"/>
  <c r="K24" i="2" l="1"/>
  <c r="K25" i="2" s="1"/>
  <c r="H39" i="2"/>
  <c r="H38" i="2"/>
  <c r="E21" i="2"/>
  <c r="E22" i="2" s="1"/>
  <c r="H35" i="2"/>
  <c r="H34" i="2"/>
  <c r="H33" i="2"/>
  <c r="B24" i="2"/>
  <c r="B25" i="2" s="1"/>
  <c r="B23" i="2"/>
  <c r="K21" i="2"/>
  <c r="K22" i="2" s="1"/>
  <c r="K20" i="2"/>
  <c r="E18" i="2"/>
  <c r="E19" i="2" s="1"/>
  <c r="E17" i="2"/>
  <c r="K27" i="1"/>
  <c r="J27" i="1"/>
  <c r="K26" i="1"/>
  <c r="J26" i="1"/>
  <c r="L25" i="1"/>
  <c r="K25" i="1"/>
  <c r="J25" i="1"/>
  <c r="L24" i="1"/>
  <c r="L23" i="1"/>
  <c r="L22" i="1"/>
  <c r="L21" i="1"/>
  <c r="L20" i="1"/>
  <c r="L19" i="1"/>
  <c r="L18" i="1"/>
  <c r="O17" i="1"/>
  <c r="O18" i="1" s="1"/>
  <c r="N17" i="1"/>
  <c r="N18" i="1" s="1"/>
  <c r="L17" i="1"/>
  <c r="G17" i="1"/>
  <c r="G18" i="1" s="1"/>
  <c r="F17" i="1"/>
  <c r="F18" i="1" s="1"/>
  <c r="C17" i="1"/>
  <c r="C18" i="1" s="1"/>
  <c r="B17" i="1"/>
  <c r="B18" i="1" s="1"/>
  <c r="O16" i="1"/>
  <c r="N16" i="1"/>
  <c r="L16" i="1"/>
  <c r="G16" i="1"/>
  <c r="F16" i="1"/>
  <c r="C16" i="1"/>
  <c r="B16" i="1"/>
  <c r="P15" i="1"/>
  <c r="L15" i="1"/>
  <c r="H15" i="1"/>
  <c r="D15" i="1"/>
  <c r="P14" i="1"/>
  <c r="L14" i="1"/>
  <c r="H14" i="1"/>
  <c r="D14" i="1"/>
  <c r="P13" i="1"/>
  <c r="L13" i="1"/>
  <c r="H13" i="1"/>
  <c r="D13" i="1"/>
  <c r="P12" i="1"/>
  <c r="L12" i="1"/>
  <c r="H12" i="1"/>
  <c r="D12" i="1"/>
  <c r="P11" i="1"/>
  <c r="L11" i="1"/>
  <c r="H11" i="1"/>
  <c r="D11" i="1"/>
  <c r="P10" i="1"/>
  <c r="L10" i="1"/>
  <c r="H10" i="1"/>
  <c r="D10" i="1"/>
  <c r="P9" i="1"/>
  <c r="L9" i="1"/>
  <c r="H9" i="1"/>
  <c r="D9" i="1"/>
  <c r="P8" i="1"/>
  <c r="L8" i="1"/>
  <c r="H8" i="1"/>
  <c r="D8" i="1"/>
  <c r="P7" i="1"/>
  <c r="L7" i="1"/>
  <c r="H7" i="1"/>
  <c r="D7" i="1"/>
  <c r="P6" i="1"/>
  <c r="L6" i="1"/>
  <c r="H6" i="1"/>
  <c r="D6" i="1"/>
  <c r="P5" i="1"/>
  <c r="L5" i="1"/>
  <c r="H5" i="1"/>
  <c r="D5" i="1"/>
  <c r="P4" i="1"/>
  <c r="L4" i="1"/>
  <c r="L26" i="1" s="1"/>
  <c r="L27" i="1" s="1"/>
  <c r="H4" i="1"/>
  <c r="H17" i="1" s="1"/>
  <c r="H18" i="1" s="1"/>
  <c r="D4" i="1"/>
  <c r="N21" i="1" s="1"/>
  <c r="N22" i="1" s="1"/>
  <c r="P3" i="1"/>
  <c r="P17" i="1" s="1"/>
  <c r="P18" i="1" s="1"/>
  <c r="L3" i="1"/>
  <c r="H3" i="1"/>
  <c r="D3" i="1"/>
  <c r="J30" i="1" s="1"/>
  <c r="J31" i="1" s="1"/>
  <c r="D16" i="1" l="1"/>
  <c r="D17" i="1"/>
  <c r="D18" i="1" s="1"/>
  <c r="F21" i="1"/>
  <c r="F22" i="1" s="1"/>
  <c r="H16" i="1"/>
  <c r="P16" i="1"/>
</calcChain>
</file>

<file path=xl/sharedStrings.xml><?xml version="1.0" encoding="utf-8"?>
<sst xmlns="http://schemas.openxmlformats.org/spreadsheetml/2006/main" count="81" uniqueCount="21">
  <si>
    <t>aRW 7d</t>
  </si>
  <si>
    <t>aJ1 7d</t>
  </si>
  <si>
    <t>aJ2 7d</t>
  </si>
  <si>
    <t>aJ1J2 7d</t>
  </si>
  <si>
    <t>#N1ICD/SG</t>
  </si>
  <si>
    <t>total scs</t>
  </si>
  <si>
    <t>%</t>
  </si>
  <si>
    <t>avg</t>
  </si>
  <si>
    <t>std</t>
  </si>
  <si>
    <t>sem</t>
  </si>
  <si>
    <t>t.test</t>
  </si>
  <si>
    <t>tdist</t>
  </si>
  <si>
    <t>14d</t>
  </si>
  <si>
    <t>aRW</t>
  </si>
  <si>
    <t>aJ1</t>
  </si>
  <si>
    <t>aJ2</t>
  </si>
  <si>
    <t>aJ1J2</t>
  </si>
  <si>
    <t>sebocytes expressing mature markers</t>
  </si>
  <si>
    <t>aRW 14d</t>
  </si>
  <si>
    <t>aJ2 14d</t>
  </si>
  <si>
    <t>#of AR+ basal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</si>
</sst>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9" fontId="0" fillId="0" borderId="0" xfId="1" applyFont="1"/>
    <xf numFmtId="0" fontId="2" fillId="0" borderId="0" xfId="0" applyFont="1"/>
    <xf numFmtId="9" fontId="2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91494-032D-2049-A4B0-92926E95167A}">
  <dimension ref="A1:P31"/>
  <sheetViews>
    <sheetView workbookViewId="0">
      <selection activeCell="L33" sqref="L33"/>
    </sheetView>
  </sheetViews>
  <sheetFormatPr baseColWidth="10" defaultRowHeight="16" x14ac:dyDescent="0.2"/>
  <sheetData>
    <row r="1" spans="1:16" x14ac:dyDescent="0.2">
      <c r="A1" t="s">
        <v>0</v>
      </c>
      <c r="E1" t="s">
        <v>1</v>
      </c>
      <c r="I1" t="s">
        <v>2</v>
      </c>
      <c r="M1" t="s">
        <v>3</v>
      </c>
    </row>
    <row r="2" spans="1:16" x14ac:dyDescent="0.2">
      <c r="B2" t="s">
        <v>4</v>
      </c>
      <c r="C2" t="s">
        <v>5</v>
      </c>
      <c r="D2" t="s">
        <v>6</v>
      </c>
      <c r="F2" t="s">
        <v>4</v>
      </c>
      <c r="G2" t="s">
        <v>5</v>
      </c>
      <c r="H2" t="s">
        <v>6</v>
      </c>
      <c r="J2" t="s">
        <v>4</v>
      </c>
      <c r="K2" t="s">
        <v>5</v>
      </c>
      <c r="L2" t="s">
        <v>6</v>
      </c>
      <c r="N2" t="s">
        <v>4</v>
      </c>
      <c r="O2" t="s">
        <v>5</v>
      </c>
      <c r="P2" t="s">
        <v>6</v>
      </c>
    </row>
    <row r="3" spans="1:16" x14ac:dyDescent="0.2">
      <c r="A3">
        <v>1</v>
      </c>
      <c r="B3">
        <v>4</v>
      </c>
      <c r="C3">
        <v>10</v>
      </c>
      <c r="D3" s="1">
        <f>B3/C3</f>
        <v>0.4</v>
      </c>
      <c r="E3">
        <v>1</v>
      </c>
      <c r="F3">
        <v>4</v>
      </c>
      <c r="G3">
        <v>9</v>
      </c>
      <c r="H3" s="1">
        <f>F3/G3</f>
        <v>0.44444444444444442</v>
      </c>
      <c r="I3">
        <v>1</v>
      </c>
      <c r="J3">
        <v>5</v>
      </c>
      <c r="K3">
        <v>18</v>
      </c>
      <c r="L3" s="1">
        <f>J3/K3</f>
        <v>0.27777777777777779</v>
      </c>
      <c r="M3">
        <v>1</v>
      </c>
      <c r="N3">
        <v>3</v>
      </c>
      <c r="O3">
        <v>25</v>
      </c>
      <c r="P3" s="1">
        <f>N3/O3</f>
        <v>0.12</v>
      </c>
    </row>
    <row r="4" spans="1:16" x14ac:dyDescent="0.2">
      <c r="A4">
        <v>2</v>
      </c>
      <c r="B4">
        <v>9</v>
      </c>
      <c r="C4">
        <v>13</v>
      </c>
      <c r="D4" s="1">
        <f t="shared" ref="D4:D15" si="0">B4/C4</f>
        <v>0.69230769230769229</v>
      </c>
      <c r="E4">
        <v>2</v>
      </c>
      <c r="F4">
        <v>4</v>
      </c>
      <c r="G4">
        <v>9</v>
      </c>
      <c r="H4" s="1">
        <f t="shared" ref="H4:H15" si="1">F4/G4</f>
        <v>0.44444444444444442</v>
      </c>
      <c r="I4">
        <v>2</v>
      </c>
      <c r="J4">
        <v>5</v>
      </c>
      <c r="K4">
        <v>19</v>
      </c>
      <c r="L4" s="1">
        <f t="shared" ref="L4:L24" si="2">J4/K4</f>
        <v>0.26315789473684209</v>
      </c>
      <c r="M4">
        <v>2</v>
      </c>
      <c r="N4">
        <v>2</v>
      </c>
      <c r="O4">
        <v>29</v>
      </c>
      <c r="P4" s="1">
        <f t="shared" ref="P4:P15" si="3">N4/O4</f>
        <v>6.8965517241379309E-2</v>
      </c>
    </row>
    <row r="5" spans="1:16" x14ac:dyDescent="0.2">
      <c r="A5">
        <v>3</v>
      </c>
      <c r="B5">
        <v>7</v>
      </c>
      <c r="C5">
        <v>11</v>
      </c>
      <c r="D5" s="1">
        <f t="shared" si="0"/>
        <v>0.63636363636363635</v>
      </c>
      <c r="E5">
        <v>3</v>
      </c>
      <c r="F5">
        <v>6</v>
      </c>
      <c r="G5">
        <v>14</v>
      </c>
      <c r="H5" s="1">
        <f t="shared" si="1"/>
        <v>0.42857142857142855</v>
      </c>
      <c r="I5">
        <v>3</v>
      </c>
      <c r="J5">
        <v>2</v>
      </c>
      <c r="K5">
        <v>14</v>
      </c>
      <c r="L5" s="1">
        <f t="shared" si="2"/>
        <v>0.14285714285714285</v>
      </c>
      <c r="M5">
        <v>3</v>
      </c>
      <c r="N5">
        <v>6</v>
      </c>
      <c r="O5">
        <v>45</v>
      </c>
      <c r="P5" s="1">
        <f t="shared" si="3"/>
        <v>0.13333333333333333</v>
      </c>
    </row>
    <row r="6" spans="1:16" x14ac:dyDescent="0.2">
      <c r="A6">
        <v>4</v>
      </c>
      <c r="B6">
        <v>4</v>
      </c>
      <c r="C6">
        <v>9</v>
      </c>
      <c r="D6" s="1">
        <f t="shared" si="0"/>
        <v>0.44444444444444442</v>
      </c>
      <c r="E6">
        <v>4</v>
      </c>
      <c r="F6">
        <v>8</v>
      </c>
      <c r="G6">
        <v>13</v>
      </c>
      <c r="H6" s="1">
        <f t="shared" si="1"/>
        <v>0.61538461538461542</v>
      </c>
      <c r="I6">
        <v>4</v>
      </c>
      <c r="J6">
        <v>4</v>
      </c>
      <c r="K6">
        <v>25</v>
      </c>
      <c r="L6" s="1">
        <f t="shared" si="2"/>
        <v>0.16</v>
      </c>
      <c r="M6">
        <v>4</v>
      </c>
      <c r="N6">
        <v>5</v>
      </c>
      <c r="O6">
        <v>27</v>
      </c>
      <c r="P6" s="1">
        <f t="shared" si="3"/>
        <v>0.18518518518518517</v>
      </c>
    </row>
    <row r="7" spans="1:16" x14ac:dyDescent="0.2">
      <c r="A7">
        <v>5</v>
      </c>
      <c r="B7">
        <v>5</v>
      </c>
      <c r="C7">
        <v>8</v>
      </c>
      <c r="D7" s="1">
        <f t="shared" si="0"/>
        <v>0.625</v>
      </c>
      <c r="E7">
        <v>5</v>
      </c>
      <c r="F7">
        <v>2</v>
      </c>
      <c r="G7">
        <v>9</v>
      </c>
      <c r="H7" s="1">
        <f t="shared" si="1"/>
        <v>0.22222222222222221</v>
      </c>
      <c r="I7">
        <v>5</v>
      </c>
      <c r="J7">
        <v>4</v>
      </c>
      <c r="K7">
        <v>23</v>
      </c>
      <c r="L7" s="1">
        <f t="shared" si="2"/>
        <v>0.17391304347826086</v>
      </c>
      <c r="M7">
        <v>5</v>
      </c>
      <c r="N7">
        <v>2</v>
      </c>
      <c r="O7">
        <v>18</v>
      </c>
      <c r="P7" s="1">
        <f t="shared" si="3"/>
        <v>0.1111111111111111</v>
      </c>
    </row>
    <row r="8" spans="1:16" x14ac:dyDescent="0.2">
      <c r="A8">
        <v>6</v>
      </c>
      <c r="B8">
        <v>5</v>
      </c>
      <c r="C8">
        <v>9</v>
      </c>
      <c r="D8" s="1">
        <f t="shared" si="0"/>
        <v>0.55555555555555558</v>
      </c>
      <c r="E8">
        <v>6</v>
      </c>
      <c r="F8">
        <v>7</v>
      </c>
      <c r="G8">
        <v>14</v>
      </c>
      <c r="H8" s="1">
        <f t="shared" si="1"/>
        <v>0.5</v>
      </c>
      <c r="I8">
        <v>6</v>
      </c>
      <c r="J8">
        <v>4</v>
      </c>
      <c r="K8">
        <v>16</v>
      </c>
      <c r="L8" s="1">
        <f t="shared" si="2"/>
        <v>0.25</v>
      </c>
      <c r="M8">
        <v>6</v>
      </c>
      <c r="N8">
        <v>7</v>
      </c>
      <c r="O8">
        <v>42</v>
      </c>
      <c r="P8" s="1">
        <f t="shared" si="3"/>
        <v>0.16666666666666666</v>
      </c>
    </row>
    <row r="9" spans="1:16" x14ac:dyDescent="0.2">
      <c r="A9">
        <v>7</v>
      </c>
      <c r="B9">
        <v>6</v>
      </c>
      <c r="C9">
        <v>9</v>
      </c>
      <c r="D9" s="1">
        <f t="shared" si="0"/>
        <v>0.66666666666666663</v>
      </c>
      <c r="E9">
        <v>7</v>
      </c>
      <c r="F9">
        <v>12</v>
      </c>
      <c r="G9">
        <v>17</v>
      </c>
      <c r="H9" s="1">
        <f t="shared" si="1"/>
        <v>0.70588235294117652</v>
      </c>
      <c r="I9">
        <v>7</v>
      </c>
      <c r="J9">
        <v>9</v>
      </c>
      <c r="K9">
        <v>23</v>
      </c>
      <c r="L9" s="1">
        <f t="shared" si="2"/>
        <v>0.39130434782608697</v>
      </c>
      <c r="M9">
        <v>7</v>
      </c>
      <c r="N9">
        <v>8</v>
      </c>
      <c r="O9">
        <v>47</v>
      </c>
      <c r="P9" s="1">
        <f t="shared" si="3"/>
        <v>0.1702127659574468</v>
      </c>
    </row>
    <row r="10" spans="1:16" x14ac:dyDescent="0.2">
      <c r="A10">
        <v>8</v>
      </c>
      <c r="B10">
        <v>5</v>
      </c>
      <c r="C10">
        <v>10</v>
      </c>
      <c r="D10" s="1">
        <f t="shared" si="0"/>
        <v>0.5</v>
      </c>
      <c r="E10">
        <v>8</v>
      </c>
      <c r="F10">
        <v>8</v>
      </c>
      <c r="G10">
        <v>15</v>
      </c>
      <c r="H10" s="1">
        <f t="shared" si="1"/>
        <v>0.53333333333333333</v>
      </c>
      <c r="I10">
        <v>8</v>
      </c>
      <c r="J10">
        <v>6</v>
      </c>
      <c r="K10">
        <v>22</v>
      </c>
      <c r="L10" s="1">
        <f t="shared" si="2"/>
        <v>0.27272727272727271</v>
      </c>
      <c r="M10">
        <v>8</v>
      </c>
      <c r="N10">
        <v>2</v>
      </c>
      <c r="O10">
        <v>15</v>
      </c>
      <c r="P10" s="1">
        <f t="shared" si="3"/>
        <v>0.13333333333333333</v>
      </c>
    </row>
    <row r="11" spans="1:16" x14ac:dyDescent="0.2">
      <c r="A11">
        <v>9</v>
      </c>
      <c r="B11">
        <v>5</v>
      </c>
      <c r="C11">
        <v>10</v>
      </c>
      <c r="D11" s="1">
        <f t="shared" si="0"/>
        <v>0.5</v>
      </c>
      <c r="E11">
        <v>9</v>
      </c>
      <c r="F11">
        <v>3</v>
      </c>
      <c r="G11">
        <v>8</v>
      </c>
      <c r="H11" s="1">
        <f t="shared" si="1"/>
        <v>0.375</v>
      </c>
      <c r="I11">
        <v>9</v>
      </c>
      <c r="J11">
        <v>9</v>
      </c>
      <c r="K11">
        <v>22</v>
      </c>
      <c r="L11" s="1">
        <f t="shared" si="2"/>
        <v>0.40909090909090912</v>
      </c>
      <c r="M11">
        <v>9</v>
      </c>
      <c r="N11">
        <v>4</v>
      </c>
      <c r="O11">
        <v>37</v>
      </c>
      <c r="P11" s="1">
        <f t="shared" si="3"/>
        <v>0.10810810810810811</v>
      </c>
    </row>
    <row r="12" spans="1:16" x14ac:dyDescent="0.2">
      <c r="A12">
        <v>10</v>
      </c>
      <c r="B12">
        <v>5</v>
      </c>
      <c r="C12">
        <v>8</v>
      </c>
      <c r="D12" s="1">
        <f t="shared" si="0"/>
        <v>0.625</v>
      </c>
      <c r="E12">
        <v>10</v>
      </c>
      <c r="F12">
        <v>8</v>
      </c>
      <c r="G12">
        <v>15</v>
      </c>
      <c r="H12" s="1">
        <f t="shared" si="1"/>
        <v>0.53333333333333333</v>
      </c>
      <c r="I12">
        <v>10</v>
      </c>
      <c r="J12">
        <v>7</v>
      </c>
      <c r="K12">
        <v>18</v>
      </c>
      <c r="L12" s="1">
        <f t="shared" si="2"/>
        <v>0.3888888888888889</v>
      </c>
      <c r="M12">
        <v>10</v>
      </c>
      <c r="N12">
        <v>8</v>
      </c>
      <c r="O12">
        <v>42</v>
      </c>
      <c r="P12" s="1">
        <f t="shared" si="3"/>
        <v>0.19047619047619047</v>
      </c>
    </row>
    <row r="13" spans="1:16" x14ac:dyDescent="0.2">
      <c r="A13">
        <v>11</v>
      </c>
      <c r="B13">
        <v>5</v>
      </c>
      <c r="C13">
        <v>14</v>
      </c>
      <c r="D13" s="1">
        <f t="shared" si="0"/>
        <v>0.35714285714285715</v>
      </c>
      <c r="E13">
        <v>11</v>
      </c>
      <c r="F13">
        <v>11</v>
      </c>
      <c r="G13">
        <v>16</v>
      </c>
      <c r="H13" s="1">
        <f t="shared" si="1"/>
        <v>0.6875</v>
      </c>
      <c r="I13">
        <v>11</v>
      </c>
      <c r="J13">
        <v>6</v>
      </c>
      <c r="K13">
        <v>17</v>
      </c>
      <c r="L13" s="1">
        <f t="shared" si="2"/>
        <v>0.35294117647058826</v>
      </c>
      <c r="M13">
        <v>11</v>
      </c>
      <c r="N13">
        <v>3</v>
      </c>
      <c r="O13">
        <v>15</v>
      </c>
      <c r="P13" s="1">
        <f t="shared" si="3"/>
        <v>0.2</v>
      </c>
    </row>
    <row r="14" spans="1:16" x14ac:dyDescent="0.2">
      <c r="A14">
        <v>12</v>
      </c>
      <c r="B14">
        <v>4</v>
      </c>
      <c r="C14">
        <v>11</v>
      </c>
      <c r="D14" s="1">
        <f t="shared" si="0"/>
        <v>0.36363636363636365</v>
      </c>
      <c r="E14">
        <v>12</v>
      </c>
      <c r="F14">
        <v>8</v>
      </c>
      <c r="G14">
        <v>11</v>
      </c>
      <c r="H14" s="1">
        <f t="shared" si="1"/>
        <v>0.72727272727272729</v>
      </c>
      <c r="I14">
        <v>12</v>
      </c>
      <c r="J14">
        <v>7</v>
      </c>
      <c r="K14">
        <v>15</v>
      </c>
      <c r="L14" s="1">
        <f t="shared" si="2"/>
        <v>0.46666666666666667</v>
      </c>
      <c r="M14">
        <v>12</v>
      </c>
      <c r="N14">
        <v>8</v>
      </c>
      <c r="O14">
        <v>36</v>
      </c>
      <c r="P14" s="1">
        <f t="shared" si="3"/>
        <v>0.22222222222222221</v>
      </c>
    </row>
    <row r="15" spans="1:16" x14ac:dyDescent="0.2">
      <c r="A15">
        <v>13</v>
      </c>
      <c r="B15">
        <v>4</v>
      </c>
      <c r="C15">
        <v>15</v>
      </c>
      <c r="D15" s="1">
        <f t="shared" si="0"/>
        <v>0.26666666666666666</v>
      </c>
      <c r="E15">
        <v>13</v>
      </c>
      <c r="F15">
        <v>3</v>
      </c>
      <c r="G15">
        <v>10</v>
      </c>
      <c r="H15" s="1">
        <f t="shared" si="1"/>
        <v>0.3</v>
      </c>
      <c r="I15">
        <v>13</v>
      </c>
      <c r="J15">
        <v>5</v>
      </c>
      <c r="K15">
        <v>18</v>
      </c>
      <c r="L15" s="1">
        <f t="shared" si="2"/>
        <v>0.27777777777777779</v>
      </c>
      <c r="M15">
        <v>13</v>
      </c>
      <c r="N15">
        <v>6</v>
      </c>
      <c r="O15">
        <v>26</v>
      </c>
      <c r="P15" s="1">
        <f t="shared" si="3"/>
        <v>0.23076923076923078</v>
      </c>
    </row>
    <row r="16" spans="1:16" x14ac:dyDescent="0.2">
      <c r="A16" s="2" t="s">
        <v>7</v>
      </c>
      <c r="B16" s="2">
        <f>AVERAGE(B3:B15)</f>
        <v>5.2307692307692308</v>
      </c>
      <c r="C16" s="2">
        <f>AVERAGE(C3:C15)</f>
        <v>10.538461538461538</v>
      </c>
      <c r="D16" s="3">
        <f>AVERAGE(D3:D15)</f>
        <v>0.51021414482952943</v>
      </c>
      <c r="E16" s="2" t="s">
        <v>7</v>
      </c>
      <c r="F16" s="2">
        <f>AVERAGE(F3:F15)</f>
        <v>6.4615384615384617</v>
      </c>
      <c r="G16" s="2">
        <f>AVERAGE(G3:G15)</f>
        <v>12.307692307692308</v>
      </c>
      <c r="H16" s="3">
        <f>AVERAGE(H3:H15)</f>
        <v>0.50133760784213277</v>
      </c>
      <c r="I16">
        <v>14</v>
      </c>
      <c r="J16">
        <v>11</v>
      </c>
      <c r="K16">
        <v>38</v>
      </c>
      <c r="L16" s="1">
        <f t="shared" si="2"/>
        <v>0.28947368421052633</v>
      </c>
      <c r="M16" s="2" t="s">
        <v>7</v>
      </c>
      <c r="N16" s="2">
        <f>AVERAGE(N3:N15)</f>
        <v>4.9230769230769234</v>
      </c>
      <c r="O16" s="2">
        <f>AVERAGE(O3:O15)</f>
        <v>31.076923076923077</v>
      </c>
      <c r="P16" s="3">
        <f>AVERAGE(P3:P15)</f>
        <v>0.15695258956955443</v>
      </c>
    </row>
    <row r="17" spans="1:16" x14ac:dyDescent="0.2">
      <c r="A17" s="2" t="s">
        <v>8</v>
      </c>
      <c r="B17" s="2">
        <f>STDEV(B3:B15)</f>
        <v>1.4232501627054279</v>
      </c>
      <c r="C17" s="2">
        <f>STDEV(C3:C15)</f>
        <v>2.221687969967304</v>
      </c>
      <c r="D17" s="3">
        <f>STDEV(D3:D15)</f>
        <v>0.1362807403699125</v>
      </c>
      <c r="E17" s="2" t="s">
        <v>8</v>
      </c>
      <c r="F17" s="2">
        <f>STDEV(F3:F15)</f>
        <v>3.1255768698323152</v>
      </c>
      <c r="G17" s="2">
        <f>STDEV(G3:G15)</f>
        <v>3.0925883276153261</v>
      </c>
      <c r="H17" s="3">
        <f>STDEV(H3:H15)</f>
        <v>0.15512619382358367</v>
      </c>
      <c r="I17">
        <v>15</v>
      </c>
      <c r="J17">
        <v>4</v>
      </c>
      <c r="K17">
        <v>20</v>
      </c>
      <c r="L17" s="1">
        <f t="shared" si="2"/>
        <v>0.2</v>
      </c>
      <c r="M17" s="2" t="s">
        <v>8</v>
      </c>
      <c r="N17" s="2">
        <f>STDEV(N3:N15)</f>
        <v>2.396578758061112</v>
      </c>
      <c r="O17" s="2">
        <f>STDEV(O3:O15)</f>
        <v>11.243231582167841</v>
      </c>
      <c r="P17" s="3">
        <f>STDEV(P3:P15)</f>
        <v>4.8702660496792907E-2</v>
      </c>
    </row>
    <row r="18" spans="1:16" x14ac:dyDescent="0.2">
      <c r="A18" s="2" t="s">
        <v>9</v>
      </c>
      <c r="B18" s="2">
        <f>B17/SQRT(13)</f>
        <v>0.39473857226514508</v>
      </c>
      <c r="C18" s="2">
        <f>C17/SQRT(13)</f>
        <v>0.61618537644604732</v>
      </c>
      <c r="D18" s="3">
        <f>D17/SQRT(13)</f>
        <v>3.7797476712454987E-2</v>
      </c>
      <c r="E18" s="2" t="s">
        <v>9</v>
      </c>
      <c r="F18" s="2">
        <f>F17/SQRT(13)</f>
        <v>0.86687905150651134</v>
      </c>
      <c r="G18" s="2">
        <f>G17/SQRT(13)</f>
        <v>0.85772967608603734</v>
      </c>
      <c r="H18" s="3">
        <f>H17/SQRT(13)</f>
        <v>4.3024265076807393E-2</v>
      </c>
      <c r="I18">
        <v>16</v>
      </c>
      <c r="J18">
        <v>7</v>
      </c>
      <c r="K18">
        <v>25</v>
      </c>
      <c r="L18" s="1">
        <f t="shared" si="2"/>
        <v>0.28000000000000003</v>
      </c>
      <c r="M18" s="2" t="s">
        <v>9</v>
      </c>
      <c r="N18" s="2">
        <f>N17/SQRT(13)</f>
        <v>0.66469135368285737</v>
      </c>
      <c r="O18" s="2">
        <f>O17/SQRT(13)</f>
        <v>3.1183113824170974</v>
      </c>
      <c r="P18" s="3">
        <f>P17/SQRT(13)</f>
        <v>1.3507687667130871E-2</v>
      </c>
    </row>
    <row r="19" spans="1:16" x14ac:dyDescent="0.2">
      <c r="I19">
        <v>17</v>
      </c>
      <c r="J19">
        <v>4</v>
      </c>
      <c r="K19">
        <v>15</v>
      </c>
      <c r="L19" s="1">
        <f t="shared" si="2"/>
        <v>0.26666666666666666</v>
      </c>
    </row>
    <row r="20" spans="1:16" x14ac:dyDescent="0.2">
      <c r="I20">
        <v>18</v>
      </c>
      <c r="J20">
        <v>11</v>
      </c>
      <c r="K20">
        <v>27</v>
      </c>
      <c r="L20" s="1">
        <f t="shared" si="2"/>
        <v>0.40740740740740738</v>
      </c>
    </row>
    <row r="21" spans="1:16" x14ac:dyDescent="0.2">
      <c r="E21" s="2" t="s">
        <v>10</v>
      </c>
      <c r="F21">
        <f>_xlfn.T.TEST(D3:D15,H3:H15,2,2)</f>
        <v>0.8781196401796354</v>
      </c>
      <c r="I21">
        <v>19</v>
      </c>
      <c r="J21">
        <v>12</v>
      </c>
      <c r="K21">
        <v>40</v>
      </c>
      <c r="L21" s="1">
        <f t="shared" si="2"/>
        <v>0.3</v>
      </c>
      <c r="M21" s="2" t="s">
        <v>10</v>
      </c>
      <c r="N21">
        <f>_xlfn.T.TEST(D3:D15,P3:P15,2,2)</f>
        <v>5.5970645594190977E-9</v>
      </c>
    </row>
    <row r="22" spans="1:16" x14ac:dyDescent="0.2">
      <c r="E22" s="2" t="s">
        <v>11</v>
      </c>
      <c r="F22">
        <f>TDIST(F21,13,2)</f>
        <v>0.39581864287068758</v>
      </c>
      <c r="I22">
        <v>20</v>
      </c>
      <c r="J22">
        <v>6</v>
      </c>
      <c r="K22">
        <v>25</v>
      </c>
      <c r="L22" s="1">
        <f t="shared" si="2"/>
        <v>0.24</v>
      </c>
      <c r="M22" s="2" t="s">
        <v>11</v>
      </c>
      <c r="N22">
        <f>TDIST(N21,13,2)</f>
        <v>1</v>
      </c>
    </row>
    <row r="23" spans="1:16" x14ac:dyDescent="0.2">
      <c r="I23">
        <v>21</v>
      </c>
      <c r="J23">
        <v>12</v>
      </c>
      <c r="K23">
        <v>40</v>
      </c>
      <c r="L23" s="1">
        <f t="shared" si="2"/>
        <v>0.3</v>
      </c>
    </row>
    <row r="24" spans="1:16" x14ac:dyDescent="0.2">
      <c r="I24">
        <v>22</v>
      </c>
      <c r="J24">
        <v>7</v>
      </c>
      <c r="K24">
        <v>26</v>
      </c>
      <c r="L24" s="1">
        <f t="shared" si="2"/>
        <v>0.26923076923076922</v>
      </c>
    </row>
    <row r="25" spans="1:16" x14ac:dyDescent="0.2">
      <c r="I25" s="2" t="s">
        <v>7</v>
      </c>
      <c r="J25" s="2">
        <f>AVERAGE(J3:J24)</f>
        <v>6.6818181818181817</v>
      </c>
      <c r="K25" s="2">
        <f>AVERAGE(K3:K24)</f>
        <v>23</v>
      </c>
      <c r="L25" s="3">
        <f>AVERAGE(L3:L24)</f>
        <v>0.28999461026425383</v>
      </c>
    </row>
    <row r="26" spans="1:16" x14ac:dyDescent="0.2">
      <c r="I26" s="2" t="s">
        <v>8</v>
      </c>
      <c r="J26" s="2">
        <f>STDEV(J3:J24)</f>
        <v>2.8683222844151817</v>
      </c>
      <c r="K26" s="2">
        <f>STDEV(K3:K24)</f>
        <v>7.6718409040557436</v>
      </c>
      <c r="L26" s="3">
        <f>STDEV(L3:L24)</f>
        <v>8.4516080403037055E-2</v>
      </c>
    </row>
    <row r="27" spans="1:16" x14ac:dyDescent="0.2">
      <c r="I27" s="2" t="s">
        <v>9</v>
      </c>
      <c r="J27" s="2">
        <f>J26/SQRT(22)</f>
        <v>0.61152836577607772</v>
      </c>
      <c r="K27" s="2">
        <f>K26/SQRT(22)</f>
        <v>1.6356419765109584</v>
      </c>
      <c r="L27" s="3">
        <f>L26/SQRT(22)</f>
        <v>1.8018888885495868E-2</v>
      </c>
    </row>
    <row r="30" spans="1:16" x14ac:dyDescent="0.2">
      <c r="I30" s="2" t="s">
        <v>10</v>
      </c>
      <c r="J30">
        <f>_xlfn.T.TEST(D3:D15,L3:L24,2,2)</f>
        <v>1.2129645930404296E-6</v>
      </c>
    </row>
    <row r="31" spans="1:16" x14ac:dyDescent="0.2">
      <c r="I31" s="2" t="s">
        <v>11</v>
      </c>
      <c r="J31">
        <f>TDIST(J30,13,2)</f>
        <v>0.99999905061023076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80C5E-83F7-2D4C-B125-4CDD65B1B792}">
  <dimension ref="A1:N39"/>
  <sheetViews>
    <sheetView workbookViewId="0">
      <selection sqref="A1:K2"/>
    </sheetView>
  </sheetViews>
  <sheetFormatPr baseColWidth="10" defaultRowHeight="16" x14ac:dyDescent="0.2"/>
  <cols>
    <col min="8" max="8" width="11.1640625" bestFit="1" customWidth="1"/>
  </cols>
  <sheetData>
    <row r="1" spans="1:11" x14ac:dyDescent="0.2">
      <c r="A1" s="2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13</v>
      </c>
      <c r="B2" s="2"/>
      <c r="C2" s="2"/>
      <c r="D2" s="2" t="s">
        <v>14</v>
      </c>
      <c r="E2" s="2"/>
      <c r="F2" s="2"/>
      <c r="G2" s="2" t="s">
        <v>15</v>
      </c>
      <c r="H2" s="2"/>
      <c r="I2" s="2"/>
      <c r="J2" s="2" t="s">
        <v>16</v>
      </c>
      <c r="K2" s="2"/>
    </row>
    <row r="3" spans="1:11" x14ac:dyDescent="0.2">
      <c r="B3" t="s">
        <v>17</v>
      </c>
      <c r="E3" t="s">
        <v>17</v>
      </c>
      <c r="H3" t="s">
        <v>17</v>
      </c>
      <c r="K3" t="s">
        <v>17</v>
      </c>
    </row>
    <row r="4" spans="1:11" x14ac:dyDescent="0.2">
      <c r="A4">
        <v>1</v>
      </c>
      <c r="B4">
        <v>9</v>
      </c>
      <c r="D4">
        <v>1</v>
      </c>
      <c r="E4">
        <v>10</v>
      </c>
      <c r="G4">
        <v>1</v>
      </c>
      <c r="H4">
        <v>2</v>
      </c>
      <c r="J4">
        <v>1</v>
      </c>
      <c r="K4">
        <v>1</v>
      </c>
    </row>
    <row r="5" spans="1:11" x14ac:dyDescent="0.2">
      <c r="A5">
        <v>2</v>
      </c>
      <c r="B5">
        <v>8</v>
      </c>
      <c r="D5">
        <v>2</v>
      </c>
      <c r="E5">
        <v>5</v>
      </c>
      <c r="G5">
        <v>2</v>
      </c>
      <c r="H5">
        <v>1</v>
      </c>
      <c r="J5">
        <v>2</v>
      </c>
      <c r="K5">
        <v>1</v>
      </c>
    </row>
    <row r="6" spans="1:11" x14ac:dyDescent="0.2">
      <c r="A6">
        <v>3</v>
      </c>
      <c r="B6">
        <v>7</v>
      </c>
      <c r="D6">
        <v>3</v>
      </c>
      <c r="E6">
        <v>7</v>
      </c>
      <c r="G6">
        <v>3</v>
      </c>
      <c r="H6">
        <v>2</v>
      </c>
      <c r="J6">
        <v>3</v>
      </c>
      <c r="K6">
        <v>0</v>
      </c>
    </row>
    <row r="7" spans="1:11" x14ac:dyDescent="0.2">
      <c r="A7">
        <v>4</v>
      </c>
      <c r="B7">
        <v>8</v>
      </c>
      <c r="D7">
        <v>4</v>
      </c>
      <c r="E7">
        <v>8</v>
      </c>
      <c r="G7">
        <v>4</v>
      </c>
      <c r="H7">
        <v>2</v>
      </c>
      <c r="J7">
        <v>4</v>
      </c>
      <c r="K7">
        <v>4</v>
      </c>
    </row>
    <row r="8" spans="1:11" x14ac:dyDescent="0.2">
      <c r="A8">
        <v>5</v>
      </c>
      <c r="B8">
        <v>8</v>
      </c>
      <c r="D8">
        <v>5</v>
      </c>
      <c r="E8">
        <v>7</v>
      </c>
      <c r="G8">
        <v>5</v>
      </c>
      <c r="H8">
        <v>7</v>
      </c>
      <c r="J8">
        <v>5</v>
      </c>
      <c r="K8">
        <v>1</v>
      </c>
    </row>
    <row r="9" spans="1:11" x14ac:dyDescent="0.2">
      <c r="A9">
        <v>6</v>
      </c>
      <c r="B9">
        <v>6</v>
      </c>
      <c r="D9">
        <v>6</v>
      </c>
      <c r="E9">
        <v>13</v>
      </c>
      <c r="G9">
        <v>6</v>
      </c>
      <c r="H9">
        <v>8</v>
      </c>
      <c r="J9">
        <v>6</v>
      </c>
      <c r="K9">
        <v>4</v>
      </c>
    </row>
    <row r="10" spans="1:11" x14ac:dyDescent="0.2">
      <c r="A10">
        <v>7</v>
      </c>
      <c r="B10">
        <v>8</v>
      </c>
      <c r="D10">
        <v>7</v>
      </c>
      <c r="E10">
        <v>5</v>
      </c>
      <c r="G10">
        <v>7</v>
      </c>
      <c r="H10">
        <v>6</v>
      </c>
      <c r="J10">
        <v>7</v>
      </c>
      <c r="K10">
        <v>4</v>
      </c>
    </row>
    <row r="11" spans="1:11" x14ac:dyDescent="0.2">
      <c r="A11">
        <v>8</v>
      </c>
      <c r="B11">
        <v>10</v>
      </c>
      <c r="D11">
        <v>8</v>
      </c>
      <c r="E11">
        <v>12</v>
      </c>
      <c r="G11">
        <v>8</v>
      </c>
      <c r="H11">
        <v>2</v>
      </c>
      <c r="J11">
        <v>8</v>
      </c>
      <c r="K11">
        <v>1</v>
      </c>
    </row>
    <row r="12" spans="1:11" x14ac:dyDescent="0.2">
      <c r="A12">
        <v>9</v>
      </c>
      <c r="B12">
        <v>5</v>
      </c>
      <c r="D12">
        <v>9</v>
      </c>
      <c r="E12">
        <v>6</v>
      </c>
      <c r="G12">
        <v>9</v>
      </c>
      <c r="H12">
        <v>4</v>
      </c>
      <c r="J12">
        <v>9</v>
      </c>
      <c r="K12">
        <v>14</v>
      </c>
    </row>
    <row r="13" spans="1:11" x14ac:dyDescent="0.2">
      <c r="A13">
        <v>10</v>
      </c>
      <c r="B13">
        <v>7</v>
      </c>
      <c r="D13">
        <v>10</v>
      </c>
      <c r="E13">
        <v>6</v>
      </c>
      <c r="G13">
        <v>10</v>
      </c>
      <c r="H13">
        <v>1</v>
      </c>
      <c r="J13">
        <v>10</v>
      </c>
      <c r="K13">
        <v>13</v>
      </c>
    </row>
    <row r="14" spans="1:11" x14ac:dyDescent="0.2">
      <c r="A14">
        <v>11</v>
      </c>
      <c r="B14">
        <v>7</v>
      </c>
      <c r="D14">
        <v>11</v>
      </c>
      <c r="E14">
        <v>5</v>
      </c>
      <c r="G14">
        <v>11</v>
      </c>
      <c r="H14">
        <v>1</v>
      </c>
      <c r="J14">
        <v>11</v>
      </c>
      <c r="K14">
        <v>2</v>
      </c>
    </row>
    <row r="15" spans="1:11" x14ac:dyDescent="0.2">
      <c r="A15">
        <v>12</v>
      </c>
      <c r="B15">
        <v>6</v>
      </c>
      <c r="D15">
        <v>12</v>
      </c>
      <c r="E15">
        <v>5</v>
      </c>
      <c r="G15">
        <v>12</v>
      </c>
      <c r="H15">
        <v>5</v>
      </c>
      <c r="J15">
        <v>12</v>
      </c>
      <c r="K15">
        <v>4</v>
      </c>
    </row>
    <row r="16" spans="1:11" x14ac:dyDescent="0.2">
      <c r="A16">
        <v>13</v>
      </c>
      <c r="B16">
        <v>8</v>
      </c>
      <c r="D16">
        <v>13</v>
      </c>
      <c r="E16">
        <v>6</v>
      </c>
      <c r="G16">
        <v>13</v>
      </c>
      <c r="H16">
        <v>2</v>
      </c>
      <c r="J16">
        <v>13</v>
      </c>
      <c r="K16">
        <v>2</v>
      </c>
    </row>
    <row r="17" spans="1:14" x14ac:dyDescent="0.2">
      <c r="A17">
        <v>14</v>
      </c>
      <c r="B17">
        <v>5</v>
      </c>
      <c r="D17" s="2" t="s">
        <v>7</v>
      </c>
      <c r="E17">
        <f>AVERAGE(E4:E16)</f>
        <v>7.3076923076923075</v>
      </c>
      <c r="G17">
        <v>14</v>
      </c>
      <c r="H17">
        <v>4</v>
      </c>
      <c r="J17">
        <v>14</v>
      </c>
      <c r="K17">
        <v>7</v>
      </c>
    </row>
    <row r="18" spans="1:14" x14ac:dyDescent="0.2">
      <c r="A18">
        <v>15</v>
      </c>
      <c r="B18">
        <v>12</v>
      </c>
      <c r="D18" s="2" t="s">
        <v>8</v>
      </c>
      <c r="E18">
        <f>STDEV(E4:E16)</f>
        <v>2.7198227694899337</v>
      </c>
      <c r="G18">
        <v>15</v>
      </c>
      <c r="H18">
        <v>10</v>
      </c>
      <c r="J18">
        <v>15</v>
      </c>
      <c r="K18">
        <v>3</v>
      </c>
    </row>
    <row r="19" spans="1:14" x14ac:dyDescent="0.2">
      <c r="A19">
        <v>16</v>
      </c>
      <c r="B19">
        <v>6</v>
      </c>
      <c r="D19" s="2" t="s">
        <v>9</v>
      </c>
      <c r="E19">
        <f>E18/SQRT(13)</f>
        <v>0.75434311196695625</v>
      </c>
      <c r="G19">
        <v>16</v>
      </c>
      <c r="H19">
        <v>1</v>
      </c>
      <c r="J19">
        <v>16</v>
      </c>
      <c r="K19">
        <v>6</v>
      </c>
    </row>
    <row r="20" spans="1:14" x14ac:dyDescent="0.2">
      <c r="A20">
        <v>17</v>
      </c>
      <c r="B20">
        <v>8</v>
      </c>
      <c r="G20">
        <v>17</v>
      </c>
      <c r="H20">
        <v>2</v>
      </c>
      <c r="J20" s="2" t="s">
        <v>7</v>
      </c>
      <c r="K20">
        <f>AVERAGE(K4:K19)</f>
        <v>4.1875</v>
      </c>
      <c r="N20" s="1"/>
    </row>
    <row r="21" spans="1:14" x14ac:dyDescent="0.2">
      <c r="A21">
        <v>18</v>
      </c>
      <c r="B21">
        <v>6</v>
      </c>
      <c r="D21" s="2" t="s">
        <v>10</v>
      </c>
      <c r="E21">
        <f>_xlfn.T.TEST(B4:B22,E4:E16,2,2)</f>
        <v>0.69329568512599027</v>
      </c>
      <c r="G21">
        <v>18</v>
      </c>
      <c r="H21">
        <v>3</v>
      </c>
      <c r="J21" s="2" t="s">
        <v>8</v>
      </c>
      <c r="K21">
        <f>STDEV(K4:K19)</f>
        <v>4.1185555720422178</v>
      </c>
      <c r="N21" s="1"/>
    </row>
    <row r="22" spans="1:14" x14ac:dyDescent="0.2">
      <c r="A22">
        <v>19</v>
      </c>
      <c r="B22">
        <v>11</v>
      </c>
      <c r="E22">
        <f>TDIST(E21,13,2)</f>
        <v>0.5003238694438007</v>
      </c>
      <c r="G22">
        <v>19</v>
      </c>
      <c r="H22">
        <v>2</v>
      </c>
      <c r="J22" s="2" t="s">
        <v>9</v>
      </c>
      <c r="K22">
        <f>K21/SQRT(16)</f>
        <v>1.0296388930105544</v>
      </c>
      <c r="N22" s="1"/>
    </row>
    <row r="23" spans="1:14" x14ac:dyDescent="0.2">
      <c r="A23" s="2" t="s">
        <v>7</v>
      </c>
      <c r="B23">
        <f>AVERAGE(B4:B22)</f>
        <v>7.6315789473684212</v>
      </c>
      <c r="G23">
        <v>20</v>
      </c>
      <c r="H23">
        <v>8</v>
      </c>
    </row>
    <row r="24" spans="1:14" x14ac:dyDescent="0.2">
      <c r="A24" s="2" t="s">
        <v>8</v>
      </c>
      <c r="B24">
        <f>STDEV(B4:B22)</f>
        <v>1.8918106058538346</v>
      </c>
      <c r="G24">
        <v>21</v>
      </c>
      <c r="H24">
        <v>2</v>
      </c>
      <c r="J24" s="2" t="s">
        <v>10</v>
      </c>
      <c r="K24">
        <f>_xlfn.T.TEST(B4:B22,K4:K19,2,2)</f>
        <v>2.5506358724686601E-3</v>
      </c>
    </row>
    <row r="25" spans="1:14" x14ac:dyDescent="0.2">
      <c r="A25" s="2" t="s">
        <v>9</v>
      </c>
      <c r="B25">
        <f>B24/SQRT(19)</f>
        <v>0.43401111848606949</v>
      </c>
      <c r="G25">
        <v>22</v>
      </c>
      <c r="H25">
        <v>4</v>
      </c>
      <c r="K25">
        <f>TDIST(K24,16,2)</f>
        <v>0.99799642054074411</v>
      </c>
    </row>
    <row r="26" spans="1:14" x14ac:dyDescent="0.2">
      <c r="G26">
        <v>23</v>
      </c>
      <c r="H26">
        <v>2</v>
      </c>
    </row>
    <row r="27" spans="1:14" x14ac:dyDescent="0.2">
      <c r="G27">
        <v>24</v>
      </c>
      <c r="H27">
        <v>4</v>
      </c>
    </row>
    <row r="28" spans="1:14" x14ac:dyDescent="0.2">
      <c r="G28">
        <v>25</v>
      </c>
      <c r="H28">
        <v>1</v>
      </c>
    </row>
    <row r="29" spans="1:14" x14ac:dyDescent="0.2">
      <c r="G29">
        <v>26</v>
      </c>
      <c r="H29">
        <v>0</v>
      </c>
    </row>
    <row r="30" spans="1:14" x14ac:dyDescent="0.2">
      <c r="G30">
        <v>27</v>
      </c>
      <c r="H30">
        <v>3</v>
      </c>
    </row>
    <row r="31" spans="1:14" x14ac:dyDescent="0.2">
      <c r="G31">
        <v>28</v>
      </c>
      <c r="H31">
        <v>0</v>
      </c>
    </row>
    <row r="32" spans="1:14" x14ac:dyDescent="0.2">
      <c r="G32">
        <v>29</v>
      </c>
      <c r="H32">
        <v>1</v>
      </c>
    </row>
    <row r="33" spans="7:11" x14ac:dyDescent="0.2">
      <c r="G33" s="2" t="s">
        <v>7</v>
      </c>
      <c r="H33">
        <f>AVERAGE(H4:H32)</f>
        <v>3.103448275862069</v>
      </c>
      <c r="K33" s="1"/>
    </row>
    <row r="34" spans="7:11" x14ac:dyDescent="0.2">
      <c r="G34" s="2" t="s">
        <v>8</v>
      </c>
      <c r="H34">
        <f>STDEV(H4:H32)</f>
        <v>2.5543356361042142</v>
      </c>
      <c r="K34" s="1"/>
    </row>
    <row r="35" spans="7:11" x14ac:dyDescent="0.2">
      <c r="G35" s="2" t="s">
        <v>9</v>
      </c>
      <c r="H35">
        <f>H34/SQRT(29)</f>
        <v>0.47432821976406697</v>
      </c>
      <c r="K35" s="1"/>
    </row>
    <row r="38" spans="7:11" x14ac:dyDescent="0.2">
      <c r="G38" s="2" t="s">
        <v>10</v>
      </c>
      <c r="H38">
        <f>_xlfn.T.TEST(B4:B22,H4:H32,2,2)</f>
        <v>3.4003014982405013E-8</v>
      </c>
    </row>
    <row r="39" spans="7:11" x14ac:dyDescent="0.2">
      <c r="H39">
        <f>TDIST(H38,19,2)</f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4C2E1-C12C-4B4F-B736-C5D1ECB57E9B}">
  <dimension ref="A1:K31"/>
  <sheetViews>
    <sheetView tabSelected="1" workbookViewId="0">
      <selection activeCell="O21" sqref="O21"/>
    </sheetView>
  </sheetViews>
  <sheetFormatPr baseColWidth="10" defaultRowHeight="16" x14ac:dyDescent="0.2"/>
  <sheetData>
    <row r="1" spans="1:11" x14ac:dyDescent="0.2">
      <c r="A1" t="s">
        <v>18</v>
      </c>
      <c r="D1" t="s">
        <v>14</v>
      </c>
      <c r="G1" t="s">
        <v>19</v>
      </c>
      <c r="J1" t="s">
        <v>16</v>
      </c>
    </row>
    <row r="2" spans="1:11" x14ac:dyDescent="0.2">
      <c r="B2" t="s">
        <v>20</v>
      </c>
      <c r="E2" t="s">
        <v>20</v>
      </c>
      <c r="H2" t="s">
        <v>20</v>
      </c>
      <c r="K2" t="s">
        <v>20</v>
      </c>
    </row>
    <row r="3" spans="1:11" x14ac:dyDescent="0.2">
      <c r="A3">
        <v>1</v>
      </c>
      <c r="B3">
        <v>4</v>
      </c>
      <c r="D3">
        <v>1</v>
      </c>
      <c r="E3">
        <v>2</v>
      </c>
      <c r="G3">
        <v>1</v>
      </c>
      <c r="H3">
        <v>4</v>
      </c>
      <c r="J3">
        <v>1</v>
      </c>
      <c r="K3">
        <v>14</v>
      </c>
    </row>
    <row r="4" spans="1:11" x14ac:dyDescent="0.2">
      <c r="A4">
        <v>2</v>
      </c>
      <c r="B4">
        <v>4</v>
      </c>
      <c r="D4">
        <v>2</v>
      </c>
      <c r="E4">
        <v>1</v>
      </c>
      <c r="G4">
        <v>2</v>
      </c>
      <c r="H4">
        <v>4</v>
      </c>
      <c r="J4">
        <v>2</v>
      </c>
      <c r="K4">
        <v>5</v>
      </c>
    </row>
    <row r="5" spans="1:11" x14ac:dyDescent="0.2">
      <c r="A5">
        <v>3</v>
      </c>
      <c r="B5">
        <v>2</v>
      </c>
      <c r="D5">
        <v>3</v>
      </c>
      <c r="E5">
        <v>2</v>
      </c>
      <c r="G5">
        <v>3</v>
      </c>
      <c r="H5">
        <v>4</v>
      </c>
      <c r="J5">
        <v>3</v>
      </c>
      <c r="K5">
        <v>4</v>
      </c>
    </row>
    <row r="6" spans="1:11" x14ac:dyDescent="0.2">
      <c r="A6">
        <v>4</v>
      </c>
      <c r="B6">
        <v>4</v>
      </c>
      <c r="D6">
        <v>4</v>
      </c>
      <c r="E6">
        <v>3</v>
      </c>
      <c r="G6">
        <v>4</v>
      </c>
      <c r="H6">
        <v>6</v>
      </c>
      <c r="J6">
        <v>4</v>
      </c>
      <c r="K6">
        <v>2</v>
      </c>
    </row>
    <row r="7" spans="1:11" x14ac:dyDescent="0.2">
      <c r="A7">
        <v>5</v>
      </c>
      <c r="B7">
        <v>5</v>
      </c>
      <c r="D7">
        <v>5</v>
      </c>
      <c r="E7">
        <v>1</v>
      </c>
      <c r="G7">
        <v>5</v>
      </c>
      <c r="H7">
        <v>4</v>
      </c>
      <c r="J7">
        <v>5</v>
      </c>
      <c r="K7">
        <v>3</v>
      </c>
    </row>
    <row r="8" spans="1:11" x14ac:dyDescent="0.2">
      <c r="A8">
        <v>6</v>
      </c>
      <c r="B8">
        <v>2</v>
      </c>
      <c r="D8">
        <v>6</v>
      </c>
      <c r="E8">
        <v>4</v>
      </c>
      <c r="G8">
        <v>6</v>
      </c>
      <c r="H8">
        <v>3</v>
      </c>
      <c r="J8">
        <v>6</v>
      </c>
      <c r="K8">
        <v>9</v>
      </c>
    </row>
    <row r="9" spans="1:11" x14ac:dyDescent="0.2">
      <c r="A9">
        <v>7</v>
      </c>
      <c r="B9">
        <v>1</v>
      </c>
      <c r="D9">
        <v>7</v>
      </c>
      <c r="E9">
        <v>3</v>
      </c>
      <c r="G9">
        <v>7</v>
      </c>
      <c r="H9">
        <v>3</v>
      </c>
      <c r="J9">
        <v>7</v>
      </c>
      <c r="K9">
        <v>6</v>
      </c>
    </row>
    <row r="10" spans="1:11" x14ac:dyDescent="0.2">
      <c r="A10">
        <v>8</v>
      </c>
      <c r="B10">
        <v>1</v>
      </c>
      <c r="D10" s="2" t="s">
        <v>7</v>
      </c>
      <c r="E10">
        <f>AVERAGE(E3:E9)</f>
        <v>2.2857142857142856</v>
      </c>
      <c r="G10">
        <v>8</v>
      </c>
      <c r="H10">
        <v>1</v>
      </c>
      <c r="J10">
        <v>8</v>
      </c>
      <c r="K10">
        <v>4</v>
      </c>
    </row>
    <row r="11" spans="1:11" x14ac:dyDescent="0.2">
      <c r="A11">
        <v>9</v>
      </c>
      <c r="B11">
        <v>3</v>
      </c>
      <c r="D11" s="2" t="s">
        <v>8</v>
      </c>
      <c r="E11">
        <f>STDEV(E3:E9)</f>
        <v>1.1126972805283737</v>
      </c>
      <c r="G11">
        <v>9</v>
      </c>
      <c r="H11">
        <v>2</v>
      </c>
      <c r="J11">
        <v>9</v>
      </c>
      <c r="K11">
        <v>2</v>
      </c>
    </row>
    <row r="12" spans="1:11" x14ac:dyDescent="0.2">
      <c r="A12">
        <v>10</v>
      </c>
      <c r="B12">
        <v>5</v>
      </c>
      <c r="D12" s="2" t="s">
        <v>9</v>
      </c>
      <c r="E12">
        <f>E11/SQRT(7)</f>
        <v>0.420560041253707</v>
      </c>
      <c r="G12">
        <v>10</v>
      </c>
      <c r="H12">
        <v>2</v>
      </c>
      <c r="J12">
        <v>10</v>
      </c>
      <c r="K12">
        <v>3</v>
      </c>
    </row>
    <row r="13" spans="1:11" x14ac:dyDescent="0.2">
      <c r="A13" s="2" t="s">
        <v>7</v>
      </c>
      <c r="B13">
        <f>AVERAGE(B3:B12)</f>
        <v>3.1</v>
      </c>
      <c r="G13">
        <v>11</v>
      </c>
      <c r="H13">
        <v>2</v>
      </c>
      <c r="J13">
        <v>11</v>
      </c>
      <c r="K13">
        <v>5</v>
      </c>
    </row>
    <row r="14" spans="1:11" x14ac:dyDescent="0.2">
      <c r="A14" s="2" t="s">
        <v>8</v>
      </c>
      <c r="B14">
        <f>STDEV(B3:B12)</f>
        <v>1.5238839267549951</v>
      </c>
      <c r="G14">
        <v>12</v>
      </c>
      <c r="H14">
        <v>3</v>
      </c>
      <c r="J14">
        <v>12</v>
      </c>
      <c r="K14">
        <v>3</v>
      </c>
    </row>
    <row r="15" spans="1:11" x14ac:dyDescent="0.2">
      <c r="A15" s="2" t="s">
        <v>9</v>
      </c>
      <c r="B15">
        <f>B14/SQRT(10)</f>
        <v>0.48189440982669873</v>
      </c>
      <c r="D15" s="2" t="s">
        <v>10</v>
      </c>
      <c r="E15">
        <f>_xlfn.T.TEST(B3:B12,E3:E9,2,2)</f>
        <v>0.24786138206328798</v>
      </c>
      <c r="G15">
        <v>13</v>
      </c>
      <c r="H15">
        <v>4</v>
      </c>
      <c r="J15">
        <v>13</v>
      </c>
      <c r="K15">
        <v>10</v>
      </c>
    </row>
    <row r="16" spans="1:11" x14ac:dyDescent="0.2">
      <c r="E16">
        <f>TDIST(E15,7,2)</f>
        <v>0.81135524403547465</v>
      </c>
      <c r="G16">
        <v>14</v>
      </c>
      <c r="H16">
        <v>3</v>
      </c>
      <c r="J16">
        <v>14</v>
      </c>
      <c r="K16">
        <v>3</v>
      </c>
    </row>
    <row r="17" spans="7:11" x14ac:dyDescent="0.2">
      <c r="G17">
        <v>15</v>
      </c>
      <c r="H17">
        <v>3</v>
      </c>
      <c r="J17">
        <v>15</v>
      </c>
      <c r="K17">
        <v>8</v>
      </c>
    </row>
    <row r="18" spans="7:11" x14ac:dyDescent="0.2">
      <c r="G18">
        <v>16</v>
      </c>
      <c r="H18">
        <v>5</v>
      </c>
      <c r="J18">
        <v>16</v>
      </c>
      <c r="K18">
        <v>8</v>
      </c>
    </row>
    <row r="19" spans="7:11" x14ac:dyDescent="0.2">
      <c r="G19">
        <v>17</v>
      </c>
      <c r="H19">
        <v>2</v>
      </c>
      <c r="J19">
        <v>17</v>
      </c>
      <c r="K19">
        <v>4</v>
      </c>
    </row>
    <row r="20" spans="7:11" x14ac:dyDescent="0.2">
      <c r="G20">
        <v>18</v>
      </c>
      <c r="H20">
        <v>1</v>
      </c>
      <c r="J20">
        <v>18</v>
      </c>
      <c r="K20">
        <v>7</v>
      </c>
    </row>
    <row r="21" spans="7:11" x14ac:dyDescent="0.2">
      <c r="G21">
        <v>19</v>
      </c>
      <c r="H21">
        <v>0</v>
      </c>
      <c r="J21" s="2" t="s">
        <v>7</v>
      </c>
      <c r="K21">
        <f>AVERAGE(K3:K20)</f>
        <v>5.5555555555555554</v>
      </c>
    </row>
    <row r="22" spans="7:11" x14ac:dyDescent="0.2">
      <c r="G22">
        <v>20</v>
      </c>
      <c r="H22">
        <v>2</v>
      </c>
      <c r="J22" s="2" t="s">
        <v>8</v>
      </c>
      <c r="K22">
        <f>STDEV(K3:K20)</f>
        <v>3.2216587291828818</v>
      </c>
    </row>
    <row r="23" spans="7:11" x14ac:dyDescent="0.2">
      <c r="G23">
        <v>21</v>
      </c>
      <c r="H23">
        <v>2</v>
      </c>
      <c r="J23" s="2" t="s">
        <v>9</v>
      </c>
      <c r="K23">
        <f>K22/SQRT(18)</f>
        <v>0.75935224469135032</v>
      </c>
    </row>
    <row r="24" spans="7:11" x14ac:dyDescent="0.2">
      <c r="G24">
        <v>22</v>
      </c>
      <c r="H24">
        <v>1</v>
      </c>
    </row>
    <row r="25" spans="7:11" x14ac:dyDescent="0.2">
      <c r="G25">
        <v>23</v>
      </c>
      <c r="H25">
        <v>7</v>
      </c>
      <c r="J25" s="2" t="s">
        <v>10</v>
      </c>
      <c r="K25">
        <f>_xlfn.T.TEST(B3:B12,K3:K20,2,2)</f>
        <v>3.2436818372602962E-2</v>
      </c>
    </row>
    <row r="26" spans="7:11" x14ac:dyDescent="0.2">
      <c r="G26" s="2" t="s">
        <v>7</v>
      </c>
      <c r="H26">
        <f>AVERAGE(H3:H25)</f>
        <v>2.9565217391304346</v>
      </c>
      <c r="K26">
        <f>TDIST(K25,10,2)</f>
        <v>0.97476199223575533</v>
      </c>
    </row>
    <row r="27" spans="7:11" x14ac:dyDescent="0.2">
      <c r="G27" s="2" t="s">
        <v>8</v>
      </c>
      <c r="H27">
        <f>STDEV(H3:H25)</f>
        <v>1.6645572949412983</v>
      </c>
    </row>
    <row r="28" spans="7:11" x14ac:dyDescent="0.2">
      <c r="G28" s="2" t="s">
        <v>9</v>
      </c>
      <c r="H28">
        <f>H27/SQRT(23)</f>
        <v>0.34708418901911425</v>
      </c>
    </row>
    <row r="30" spans="7:11" x14ac:dyDescent="0.2">
      <c r="G30" s="2" t="s">
        <v>10</v>
      </c>
      <c r="H30">
        <f>_xlfn.T.TEST(B3:B12,H3:H25,2,2)</f>
        <v>0.81721400864678295</v>
      </c>
    </row>
    <row r="31" spans="7:11" x14ac:dyDescent="0.2">
      <c r="H31">
        <f>TDIST(H30,10,2)</f>
        <v>0.43284466090175278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Panel d</vt:lpstr>
      <vt:lpstr>Panel h</vt:lpstr>
      <vt:lpstr>Panel 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Nayab Abidi</dc:creator>
  <cp:lastModifiedBy>Nayab Abidi</cp:lastModifiedBy>
  <dcterms:created xsi:type="dcterms:W3CDTF">2024-09-19T18:38:28Z</dcterms:created>
  <dcterms:modified xsi:type="dcterms:W3CDTF">2024-09-19T21:36:41Z</dcterms:modified>
</cp:coreProperties>
</file>