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brou/Desktop/papier TNTome:TS/version dec 2023:janv2024/dataS1/"/>
    </mc:Choice>
  </mc:AlternateContent>
  <xr:revisionPtr revIDLastSave="0" documentId="8_{C284DE97-9DD7-CF4C-A866-C5A5176AA320}" xr6:coauthVersionLast="47" xr6:coauthVersionMax="47" xr10:uidLastSave="{00000000-0000-0000-0000-000000000000}"/>
  <bookViews>
    <workbookView xWindow="1320" yWindow="500" windowWidth="28040" windowHeight="22480" firstSheet="5" activeTab="15" xr2:uid="{B0BC6925-F20F-BE46-B703-072A60EEC63A}"/>
  </bookViews>
  <sheets>
    <sheet name="Fig 1C" sheetId="1" r:id="rId1"/>
    <sheet name="Fig 1E" sheetId="2" r:id="rId2"/>
    <sheet name="Fig 3C" sheetId="3" r:id="rId3"/>
    <sheet name="Fig 3E" sheetId="4" r:id="rId4"/>
    <sheet name="Fig 3F" sheetId="5" r:id="rId5"/>
    <sheet name="Fig 3G" sheetId="6" r:id="rId6"/>
    <sheet name="Fig 4B" sheetId="11" r:id="rId7"/>
    <sheet name="Fig 4C" sheetId="12" r:id="rId8"/>
    <sheet name="Fig5B" sheetId="7" r:id="rId9"/>
    <sheet name="Fig5C" sheetId="8" r:id="rId10"/>
    <sheet name="Fig5E" sheetId="9" r:id="rId11"/>
    <sheet name="Fig5F" sheetId="10" r:id="rId12"/>
    <sheet name="Fig 6G" sheetId="13" r:id="rId13"/>
    <sheet name="Fig 7A" sheetId="30" r:id="rId14"/>
    <sheet name="Fig 7C" sheetId="14" r:id="rId15"/>
    <sheet name="Fig S1D" sheetId="15" r:id="rId16"/>
    <sheet name="Fig S1E" sheetId="16" r:id="rId17"/>
    <sheet name="Fig S1G" sheetId="17" r:id="rId18"/>
    <sheet name="Fig S1H" sheetId="18" r:id="rId19"/>
    <sheet name="Fig S3C" sheetId="19" r:id="rId20"/>
    <sheet name="Fig S5B" sheetId="20" r:id="rId21"/>
    <sheet name="Fig S5D" sheetId="21" r:id="rId22"/>
    <sheet name="Fig S5F" sheetId="22" r:id="rId23"/>
    <sheet name="Fig S6B" sheetId="23" r:id="rId24"/>
    <sheet name="Fig S6C" sheetId="24" r:id="rId25"/>
    <sheet name="Fig S6E" sheetId="25" r:id="rId26"/>
    <sheet name="Fig S6F" sheetId="26" r:id="rId27"/>
    <sheet name="Fig S7A" sheetId="27" r:id="rId28"/>
    <sheet name="Fig S7B" sheetId="28" r:id="rId29"/>
  </sheets>
  <definedNames>
    <definedName name="data_prism_M113M125M140" localSheetId="17">'Fig S1G'!$B$4:$D$8</definedName>
    <definedName name="data_TNT_content_prism" localSheetId="14">'Fig 7C'!$D$5:$E$10</definedName>
    <definedName name="GFP_pos_sans_actin_M88" localSheetId="1">'Fig 1E'!$G$3:$N$9</definedName>
    <definedName name="particle_concentration_per_ml" localSheetId="16">'Fig S1E'!$C$5:$J$11</definedName>
    <definedName name="particle_mean_diameter" localSheetId="15">'Fig S1D'!$C$4:$J$10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30" l="1"/>
  <c r="M11" i="30"/>
  <c r="M12" i="30"/>
  <c r="M6" i="30"/>
  <c r="M17" i="30"/>
  <c r="M16" i="30"/>
  <c r="G16" i="30"/>
  <c r="G15" i="30"/>
  <c r="G11" i="30"/>
  <c r="G10" i="30"/>
  <c r="G6" i="30"/>
  <c r="G5" i="30"/>
  <c r="R16" i="28" l="1"/>
  <c r="D16" i="28"/>
  <c r="U14" i="28"/>
  <c r="T16" i="28" s="1"/>
  <c r="T14" i="28"/>
  <c r="S14" i="28"/>
  <c r="R14" i="28"/>
  <c r="M14" i="28"/>
  <c r="L16" i="28" s="1"/>
  <c r="L14" i="28"/>
  <c r="K14" i="28"/>
  <c r="J16" i="28" s="1"/>
  <c r="J14" i="28"/>
  <c r="E14" i="28"/>
  <c r="D14" i="28"/>
  <c r="C14" i="28"/>
  <c r="B14" i="28"/>
  <c r="B16" i="28" s="1"/>
  <c r="R16" i="27"/>
  <c r="D16" i="27"/>
  <c r="U14" i="27"/>
  <c r="T16" i="27" s="1"/>
  <c r="T14" i="27"/>
  <c r="S14" i="27"/>
  <c r="R14" i="27"/>
  <c r="M14" i="27"/>
  <c r="L16" i="27" s="1"/>
  <c r="L14" i="27"/>
  <c r="K14" i="27"/>
  <c r="J16" i="27" s="1"/>
  <c r="J14" i="27"/>
  <c r="E14" i="27"/>
  <c r="D14" i="27"/>
  <c r="C14" i="27"/>
  <c r="B14" i="27"/>
  <c r="B16" i="27" s="1"/>
  <c r="C19" i="26"/>
  <c r="B19" i="26"/>
  <c r="C18" i="26"/>
  <c r="B18" i="26"/>
  <c r="C19" i="25"/>
  <c r="B19" i="25"/>
  <c r="C18" i="25"/>
  <c r="B18" i="25"/>
  <c r="C19" i="24"/>
  <c r="B19" i="24"/>
  <c r="C18" i="24"/>
  <c r="B18" i="24"/>
  <c r="C19" i="23"/>
  <c r="B19" i="23"/>
  <c r="C18" i="23"/>
  <c r="B18" i="23"/>
  <c r="B18" i="22"/>
  <c r="F17" i="22"/>
  <c r="B17" i="22"/>
  <c r="U9" i="22"/>
  <c r="T9" i="22"/>
  <c r="S9" i="22"/>
  <c r="R9" i="22"/>
  <c r="Q9" i="22"/>
  <c r="M9" i="22"/>
  <c r="L9" i="22"/>
  <c r="K9" i="22"/>
  <c r="J9" i="22"/>
  <c r="I9" i="22"/>
  <c r="F9" i="22"/>
  <c r="F18" i="22" s="1"/>
  <c r="E9" i="22"/>
  <c r="E17" i="22" s="1"/>
  <c r="D9" i="22"/>
  <c r="D17" i="22" s="1"/>
  <c r="C9" i="22"/>
  <c r="C17" i="22" s="1"/>
  <c r="B9" i="22"/>
  <c r="D17" i="21"/>
  <c r="B17" i="21"/>
  <c r="N9" i="21"/>
  <c r="M9" i="21"/>
  <c r="L9" i="21"/>
  <c r="I9" i="21"/>
  <c r="H9" i="21"/>
  <c r="C17" i="21" s="1"/>
  <c r="G9" i="21"/>
  <c r="D9" i="21"/>
  <c r="D18" i="21" s="1"/>
  <c r="C9" i="21"/>
  <c r="C18" i="21" s="1"/>
  <c r="B9" i="21"/>
  <c r="B18" i="21" s="1"/>
  <c r="G17" i="20"/>
  <c r="Q9" i="20"/>
  <c r="P9" i="20"/>
  <c r="O9" i="20"/>
  <c r="E18" i="20" s="1"/>
  <c r="N9" i="20"/>
  <c r="K9" i="20"/>
  <c r="J9" i="20"/>
  <c r="I9" i="20"/>
  <c r="H9" i="20"/>
  <c r="D18" i="20" s="1"/>
  <c r="E9" i="20"/>
  <c r="G18" i="20" s="1"/>
  <c r="D9" i="20"/>
  <c r="F18" i="20" s="1"/>
  <c r="C9" i="20"/>
  <c r="E17" i="20" s="1"/>
  <c r="B9" i="20"/>
  <c r="D17" i="20" s="1"/>
  <c r="G29" i="19"/>
  <c r="F29" i="19"/>
  <c r="E29" i="19"/>
  <c r="D29" i="19"/>
  <c r="C29" i="19"/>
  <c r="G28" i="19"/>
  <c r="F28" i="19"/>
  <c r="E28" i="19"/>
  <c r="D28" i="19"/>
  <c r="C28" i="19"/>
  <c r="G13" i="19"/>
  <c r="F13" i="19"/>
  <c r="E13" i="19"/>
  <c r="D13" i="19"/>
  <c r="C13" i="19"/>
  <c r="G12" i="19"/>
  <c r="F12" i="19"/>
  <c r="E12" i="19"/>
  <c r="D12" i="19"/>
  <c r="C12" i="19"/>
  <c r="I53" i="13"/>
  <c r="H53" i="13"/>
  <c r="G53" i="13"/>
  <c r="F53" i="13"/>
  <c r="E53" i="13"/>
  <c r="D53" i="13"/>
  <c r="I52" i="13"/>
  <c r="H52" i="13"/>
  <c r="G52" i="13"/>
  <c r="F52" i="13"/>
  <c r="E52" i="13"/>
  <c r="D52" i="13"/>
  <c r="I51" i="13"/>
  <c r="H51" i="13"/>
  <c r="G51" i="13"/>
  <c r="F51" i="13"/>
  <c r="E51" i="13"/>
  <c r="D51" i="13"/>
  <c r="I50" i="13"/>
  <c r="H50" i="13"/>
  <c r="G50" i="13"/>
  <c r="F50" i="13"/>
  <c r="E50" i="13"/>
  <c r="D50" i="13"/>
  <c r="B19" i="12"/>
  <c r="F18" i="12"/>
  <c r="B18" i="12"/>
  <c r="U10" i="12"/>
  <c r="T10" i="12"/>
  <c r="S10" i="12"/>
  <c r="R10" i="12"/>
  <c r="Q10" i="12"/>
  <c r="M10" i="12"/>
  <c r="L10" i="12"/>
  <c r="K10" i="12"/>
  <c r="J10" i="12"/>
  <c r="I10" i="12"/>
  <c r="F10" i="12"/>
  <c r="F19" i="12" s="1"/>
  <c r="E10" i="12"/>
  <c r="E18" i="12" s="1"/>
  <c r="D10" i="12"/>
  <c r="D18" i="12" s="1"/>
  <c r="C10" i="12"/>
  <c r="C18" i="12" s="1"/>
  <c r="B10" i="12"/>
  <c r="AL16" i="11"/>
  <c r="AJ16" i="11"/>
  <c r="V16" i="11"/>
  <c r="T16" i="11"/>
  <c r="F16" i="11"/>
  <c r="D16" i="11"/>
  <c r="G23" i="11" s="1"/>
  <c r="AM14" i="11"/>
  <c r="AL14" i="11"/>
  <c r="AK14" i="11"/>
  <c r="AJ14" i="11"/>
  <c r="AI14" i="11"/>
  <c r="AH16" i="11" s="1"/>
  <c r="AH14" i="11"/>
  <c r="AG14" i="11"/>
  <c r="AF16" i="11" s="1"/>
  <c r="AF14" i="11"/>
  <c r="AE14" i="11"/>
  <c r="AD16" i="11" s="1"/>
  <c r="AD14" i="11"/>
  <c r="Y14" i="11"/>
  <c r="X16" i="11" s="1"/>
  <c r="X14" i="11"/>
  <c r="W14" i="11"/>
  <c r="V14" i="11"/>
  <c r="U14" i="11"/>
  <c r="T14" i="11"/>
  <c r="S14" i="11"/>
  <c r="R16" i="11" s="1"/>
  <c r="R14" i="11"/>
  <c r="Q14" i="11"/>
  <c r="P16" i="11" s="1"/>
  <c r="P14" i="11"/>
  <c r="K14" i="11"/>
  <c r="J16" i="11" s="1"/>
  <c r="J14" i="11"/>
  <c r="I14" i="11"/>
  <c r="H16" i="11" s="1"/>
  <c r="H14" i="11"/>
  <c r="G14" i="11"/>
  <c r="F14" i="11"/>
  <c r="E14" i="11"/>
  <c r="D14" i="11"/>
  <c r="C14" i="11"/>
  <c r="B16" i="11" s="1"/>
  <c r="B14" i="11"/>
  <c r="K15" i="10"/>
  <c r="J15" i="10"/>
  <c r="G15" i="10"/>
  <c r="F15" i="10"/>
  <c r="C15" i="10"/>
  <c r="B15" i="10"/>
  <c r="T13" i="9"/>
  <c r="Q13" i="9"/>
  <c r="G13" i="9"/>
  <c r="J11" i="9"/>
  <c r="J10" i="9"/>
  <c r="W9" i="9"/>
  <c r="Q9" i="9"/>
  <c r="J9" i="9"/>
  <c r="AJ8" i="9"/>
  <c r="AG8" i="9"/>
  <c r="AD8" i="9"/>
  <c r="W8" i="9"/>
  <c r="W13" i="9" s="1"/>
  <c r="T8" i="9"/>
  <c r="Q8" i="9"/>
  <c r="J8" i="9"/>
  <c r="AJ7" i="9"/>
  <c r="AG7" i="9"/>
  <c r="AG13" i="9" s="1"/>
  <c r="AD7" i="9"/>
  <c r="AD13" i="9" s="1"/>
  <c r="W7" i="9"/>
  <c r="T7" i="9"/>
  <c r="Q7" i="9"/>
  <c r="J7" i="9"/>
  <c r="D7" i="9"/>
  <c r="D13" i="9" s="1"/>
  <c r="AJ6" i="9"/>
  <c r="AJ13" i="9" s="1"/>
  <c r="AG6" i="9"/>
  <c r="AD6" i="9"/>
  <c r="W6" i="9"/>
  <c r="T6" i="9"/>
  <c r="Q6" i="9"/>
  <c r="J6" i="9"/>
  <c r="J13" i="9" s="1"/>
  <c r="G6" i="9"/>
  <c r="D6" i="9"/>
  <c r="K14" i="8"/>
  <c r="J14" i="8"/>
  <c r="G14" i="8"/>
  <c r="F14" i="8"/>
  <c r="C14" i="8"/>
  <c r="C23" i="8" s="1"/>
  <c r="B14" i="8"/>
  <c r="B23" i="8" s="1"/>
  <c r="Q11" i="7"/>
  <c r="T9" i="7"/>
  <c r="Q9" i="7"/>
  <c r="J9" i="7"/>
  <c r="G9" i="7"/>
  <c r="D9" i="7"/>
  <c r="AJ8" i="7"/>
  <c r="AG8" i="7"/>
  <c r="W8" i="7"/>
  <c r="T8" i="7"/>
  <c r="Q8" i="7"/>
  <c r="J8" i="7"/>
  <c r="G8" i="7"/>
  <c r="D8" i="7"/>
  <c r="AJ7" i="7"/>
  <c r="AG7" i="7"/>
  <c r="AD7" i="7"/>
  <c r="W7" i="7"/>
  <c r="T7" i="7"/>
  <c r="Q7" i="7"/>
  <c r="J7" i="7"/>
  <c r="G7" i="7"/>
  <c r="D7" i="7"/>
  <c r="AJ6" i="7"/>
  <c r="AJ11" i="7" s="1"/>
  <c r="AG6" i="7"/>
  <c r="AG11" i="7" s="1"/>
  <c r="AD6" i="7"/>
  <c r="AD11" i="7" s="1"/>
  <c r="W6" i="7"/>
  <c r="W11" i="7" s="1"/>
  <c r="T6" i="7"/>
  <c r="T11" i="7" s="1"/>
  <c r="Q6" i="7"/>
  <c r="J6" i="7"/>
  <c r="J11" i="7" s="1"/>
  <c r="G6" i="7"/>
  <c r="G11" i="7" s="1"/>
  <c r="D6" i="7"/>
  <c r="D11" i="7" s="1"/>
  <c r="N10" i="6"/>
  <c r="M10" i="6"/>
  <c r="L10" i="6"/>
  <c r="I10" i="6"/>
  <c r="D18" i="6" s="1"/>
  <c r="H10" i="6"/>
  <c r="C18" i="6" s="1"/>
  <c r="G10" i="6"/>
  <c r="B18" i="6" s="1"/>
  <c r="D10" i="6"/>
  <c r="D19" i="6" s="1"/>
  <c r="C10" i="6"/>
  <c r="C19" i="6" s="1"/>
  <c r="B10" i="6"/>
  <c r="B19" i="6" s="1"/>
  <c r="G18" i="5"/>
  <c r="F18" i="5"/>
  <c r="Q10" i="5"/>
  <c r="P10" i="5"/>
  <c r="O10" i="5"/>
  <c r="E19" i="5" s="1"/>
  <c r="N10" i="5"/>
  <c r="K10" i="5"/>
  <c r="J10" i="5"/>
  <c r="I10" i="5"/>
  <c r="H10" i="5"/>
  <c r="D19" i="5" s="1"/>
  <c r="E10" i="5"/>
  <c r="G19" i="5" s="1"/>
  <c r="D10" i="5"/>
  <c r="F19" i="5" s="1"/>
  <c r="C10" i="5"/>
  <c r="E18" i="5" s="1"/>
  <c r="B10" i="5"/>
  <c r="D18" i="5" s="1"/>
  <c r="L16" i="4"/>
  <c r="AA14" i="4"/>
  <c r="Z16" i="4" s="1"/>
  <c r="Z14" i="4"/>
  <c r="Y14" i="4"/>
  <c r="X16" i="4" s="1"/>
  <c r="X14" i="4"/>
  <c r="W14" i="4"/>
  <c r="V14" i="4"/>
  <c r="V16" i="4" s="1"/>
  <c r="Q14" i="4"/>
  <c r="P16" i="4" s="1"/>
  <c r="P14" i="4"/>
  <c r="O14" i="4"/>
  <c r="N16" i="4" s="1"/>
  <c r="N14" i="4"/>
  <c r="M14" i="4"/>
  <c r="L14" i="4"/>
  <c r="G14" i="4"/>
  <c r="F16" i="4" s="1"/>
  <c r="F14" i="4"/>
  <c r="E14" i="4"/>
  <c r="D16" i="4" s="1"/>
  <c r="D14" i="4"/>
  <c r="C14" i="4"/>
  <c r="B14" i="4"/>
  <c r="B16" i="4" s="1"/>
  <c r="X17" i="3"/>
  <c r="V17" i="3"/>
  <c r="H17" i="3"/>
  <c r="F17" i="3"/>
  <c r="H25" i="3" s="1"/>
  <c r="AC15" i="3"/>
  <c r="AB17" i="3" s="1"/>
  <c r="AB15" i="3"/>
  <c r="AA15" i="3"/>
  <c r="Z17" i="3" s="1"/>
  <c r="Z15" i="3"/>
  <c r="Y15" i="3"/>
  <c r="X15" i="3"/>
  <c r="W15" i="3"/>
  <c r="V15" i="3"/>
  <c r="S15" i="3"/>
  <c r="R17" i="3" s="1"/>
  <c r="R15" i="3"/>
  <c r="Q15" i="3"/>
  <c r="P17" i="3" s="1"/>
  <c r="P15" i="3"/>
  <c r="O15" i="3"/>
  <c r="N17" i="3" s="1"/>
  <c r="N15" i="3"/>
  <c r="M15" i="3"/>
  <c r="L17" i="3" s="1"/>
  <c r="L15" i="3"/>
  <c r="I15" i="3"/>
  <c r="H15" i="3"/>
  <c r="G15" i="3"/>
  <c r="F15" i="3"/>
  <c r="E15" i="3"/>
  <c r="D17" i="3" s="1"/>
  <c r="D15" i="3"/>
  <c r="C15" i="3"/>
  <c r="B17" i="3" s="1"/>
  <c r="B15" i="3"/>
  <c r="F23" i="28" l="1"/>
  <c r="F24" i="28"/>
  <c r="G24" i="28"/>
  <c r="G23" i="28"/>
  <c r="F24" i="27"/>
  <c r="F23" i="27"/>
  <c r="G24" i="27"/>
  <c r="G23" i="27"/>
  <c r="C18" i="22"/>
  <c r="D18" i="22"/>
  <c r="E18" i="22"/>
  <c r="F17" i="20"/>
  <c r="C19" i="12"/>
  <c r="D19" i="12"/>
  <c r="E19" i="12"/>
  <c r="F24" i="11"/>
  <c r="F23" i="11"/>
  <c r="I23" i="11"/>
  <c r="I24" i="11"/>
  <c r="H23" i="11"/>
  <c r="J24" i="11"/>
  <c r="J23" i="11"/>
  <c r="G24" i="11"/>
  <c r="H24" i="11"/>
  <c r="H23" i="9"/>
  <c r="H22" i="9"/>
  <c r="F23" i="9"/>
  <c r="F22" i="9"/>
  <c r="G22" i="9"/>
  <c r="G23" i="9"/>
  <c r="B22" i="8"/>
  <c r="C22" i="8"/>
  <c r="H21" i="7"/>
  <c r="H20" i="7"/>
  <c r="F20" i="7"/>
  <c r="F21" i="7"/>
  <c r="G21" i="7"/>
  <c r="G20" i="7"/>
  <c r="G24" i="4"/>
  <c r="G23" i="4"/>
  <c r="H24" i="4"/>
  <c r="H23" i="4"/>
  <c r="F24" i="4"/>
  <c r="F23" i="4"/>
  <c r="F25" i="3"/>
  <c r="F24" i="3"/>
  <c r="I25" i="3"/>
  <c r="G24" i="3"/>
  <c r="G25" i="3"/>
  <c r="H24" i="3"/>
  <c r="I24" i="3"/>
  <c r="E13" i="14" l="1"/>
  <c r="D13" i="14"/>
  <c r="E12" i="14"/>
  <c r="D12" i="14"/>
  <c r="H20" i="18" l="1"/>
  <c r="I20" i="18" s="1"/>
  <c r="H19" i="18"/>
  <c r="I19" i="18" s="1"/>
  <c r="H18" i="18"/>
  <c r="I18" i="18" s="1"/>
  <c r="H17" i="18"/>
  <c r="I17" i="18" s="1"/>
  <c r="H16" i="18"/>
  <c r="I16" i="18" s="1"/>
  <c r="H15" i="18"/>
  <c r="I15" i="18" s="1"/>
  <c r="H14" i="18"/>
  <c r="I14" i="18" s="1"/>
  <c r="H13" i="18"/>
  <c r="I13" i="18" s="1"/>
  <c r="H12" i="18"/>
  <c r="I12" i="18" s="1"/>
  <c r="H11" i="18"/>
  <c r="I11" i="18" s="1"/>
  <c r="H10" i="18"/>
  <c r="I10" i="18" s="1"/>
  <c r="H9" i="18"/>
  <c r="I9" i="18" s="1"/>
  <c r="H8" i="18"/>
  <c r="I8" i="18" s="1"/>
  <c r="H7" i="18"/>
  <c r="I7" i="18" s="1"/>
  <c r="H6" i="18"/>
  <c r="I6" i="18" s="1"/>
  <c r="H5" i="18"/>
  <c r="I5" i="18" s="1"/>
  <c r="H4" i="18"/>
  <c r="I4" i="18" s="1"/>
  <c r="H3" i="18"/>
  <c r="I3" i="18" s="1"/>
  <c r="D10" i="17"/>
  <c r="C10" i="17"/>
  <c r="B10" i="17"/>
  <c r="C9" i="17"/>
  <c r="D9" i="17"/>
  <c r="B9" i="17"/>
  <c r="H71" i="17"/>
  <c r="G82" i="17"/>
  <c r="G81" i="17"/>
  <c r="G80" i="17"/>
  <c r="H80" i="17" s="1"/>
  <c r="G78" i="17"/>
  <c r="G77" i="17"/>
  <c r="G76" i="17"/>
  <c r="H76" i="17" s="1"/>
  <c r="G73" i="17"/>
  <c r="G72" i="17"/>
  <c r="G71" i="17"/>
  <c r="L3" i="18" l="1"/>
  <c r="K3" i="18"/>
  <c r="L12" i="18"/>
  <c r="K12" i="18"/>
  <c r="F68" i="17"/>
  <c r="F67" i="17"/>
  <c r="F66" i="17"/>
  <c r="F65" i="17"/>
  <c r="F64" i="17"/>
  <c r="F60" i="17"/>
  <c r="F59" i="17"/>
  <c r="F58" i="17"/>
  <c r="F57" i="17"/>
  <c r="F56" i="17"/>
  <c r="G49" i="17" l="1"/>
  <c r="G48" i="17"/>
  <c r="G47" i="17"/>
  <c r="G46" i="17"/>
  <c r="G43" i="17"/>
  <c r="G42" i="17"/>
  <c r="G41" i="17"/>
  <c r="G35" i="17"/>
  <c r="G34" i="17"/>
  <c r="G33" i="17"/>
  <c r="G31" i="17"/>
  <c r="G30" i="17"/>
  <c r="G29" i="17"/>
  <c r="G28" i="17"/>
  <c r="G25" i="17"/>
  <c r="G24" i="17"/>
  <c r="G23" i="17"/>
  <c r="G17" i="17"/>
  <c r="G16" i="17"/>
  <c r="G15" i="17"/>
  <c r="D17" i="16" l="1"/>
  <c r="E17" i="16"/>
  <c r="F17" i="16"/>
  <c r="G17" i="16"/>
  <c r="H17" i="16"/>
  <c r="I17" i="16"/>
  <c r="J17" i="16"/>
  <c r="C17" i="16"/>
  <c r="D16" i="16"/>
  <c r="E16" i="16"/>
  <c r="F16" i="16"/>
  <c r="G16" i="16"/>
  <c r="H16" i="16"/>
  <c r="I16" i="16"/>
  <c r="J16" i="16"/>
  <c r="C16" i="16"/>
  <c r="C23" i="15"/>
  <c r="C22" i="15"/>
  <c r="C20" i="15"/>
  <c r="C19" i="15"/>
  <c r="J15" i="15"/>
  <c r="I15" i="15"/>
  <c r="D15" i="15"/>
  <c r="E15" i="15"/>
  <c r="F15" i="15"/>
  <c r="G15" i="15"/>
  <c r="H15" i="15"/>
  <c r="C15" i="15"/>
  <c r="J14" i="15"/>
  <c r="I14" i="15"/>
  <c r="D14" i="15"/>
  <c r="E14" i="15"/>
  <c r="F14" i="15"/>
  <c r="G14" i="15"/>
  <c r="H14" i="15"/>
  <c r="C14" i="15"/>
  <c r="N13" i="2"/>
  <c r="M13" i="2"/>
  <c r="L13" i="2"/>
  <c r="K13" i="2"/>
  <c r="J13" i="2"/>
  <c r="I13" i="2"/>
  <c r="H13" i="2"/>
  <c r="G13" i="2"/>
  <c r="N12" i="2"/>
  <c r="M12" i="2"/>
  <c r="L12" i="2"/>
  <c r="K12" i="2"/>
  <c r="J12" i="2"/>
  <c r="I12" i="2"/>
  <c r="H12" i="2"/>
  <c r="G12" i="2"/>
  <c r="F136" i="1" l="1"/>
  <c r="E136" i="1"/>
  <c r="F137" i="1"/>
  <c r="E137" i="1"/>
  <c r="C137" i="1"/>
  <c r="C13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5F27932-19C1-2A43-9BBA-E2C32EB30EEC}" name="data prism M113M125M140" type="6" refreshedVersion="8" background="1" saveData="1">
    <textPr codePage="65001" sourceFile="/Users/cbrou/Desktop/raw DATA files/fig S1G/data prism M113M125M140.txt" thousands=" ">
      <textFields count="3">
        <textField/>
        <textField/>
        <textField/>
      </textFields>
    </textPr>
  </connection>
  <connection id="2" xr16:uid="{70A10AC0-A5FF-5F48-A20D-F8CAF4218EC0}" name="data TNT content prism" type="6" refreshedVersion="8" background="1" saveData="1">
    <textPr codePage="65001" sourceFile="/Users/cbrou/Desktop/raw DATA files/Fig 6I/data TNT content prism.txt" thousands=" ">
      <textFields count="2">
        <textField/>
        <textField/>
      </textFields>
    </textPr>
  </connection>
  <connection id="3" xr16:uid="{8F4786D9-AE8B-6245-8043-86E1E1D15DCA}" name="GFP pos sans actin M88" type="6" refreshedVersion="8" background="1" saveData="1">
    <textPr codePage="65001" sourceFile="/Users/cbrou/Desktop/raw DATA files/nanoFCM files/GFP pos sans actin M88.txt" thousands=" ">
      <textFields count="8">
        <textField/>
        <textField/>
        <textField/>
        <textField/>
        <textField/>
        <textField/>
        <textField/>
        <textField/>
      </textFields>
    </textPr>
  </connection>
  <connection id="4" xr16:uid="{250E3235-2613-D84E-8B1D-861FEF7097A5}" name="particle concentration per ml" type="6" refreshedVersion="8" background="1" saveData="1">
    <textPr codePage="65001" sourceFile="/Users/cbrou/Desktop/raw DATA files/nanoFCM files/particle concentration per ml.txt" thousands=" ">
      <textFields count="8">
        <textField/>
        <textField/>
        <textField/>
        <textField/>
        <textField/>
        <textField/>
        <textField/>
        <textField/>
      </textFields>
    </textPr>
  </connection>
  <connection id="5" xr16:uid="{25FE8E4A-BD47-CD4C-8733-BAD7FC570400}" name="particle mean diameter" type="6" refreshedVersion="8" background="1" saveData="1">
    <textPr codePage="65001" sourceFile="/Users/cbrou/Desktop/raw DATA files/nanoFCM files/particle mean diameter.txt" thousands=" 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<sst xmlns="http://schemas.openxmlformats.org/spreadsheetml/2006/main" count="1011" uniqueCount="199">
  <si>
    <t>diameter nm</t>
  </si>
  <si>
    <t>EVPs</t>
  </si>
  <si>
    <t>mean</t>
  </si>
  <si>
    <t>median</t>
  </si>
  <si>
    <t>n</t>
  </si>
  <si>
    <t>TNTs</t>
  </si>
  <si>
    <t>length nm</t>
  </si>
  <si>
    <t>means</t>
  </si>
  <si>
    <t>SD</t>
  </si>
  <si>
    <t>EV WT</t>
  </si>
  <si>
    <t>TNT WT</t>
  </si>
  <si>
    <t>EV H2B-GFP</t>
  </si>
  <si>
    <t>TNT H2B-GFP</t>
  </si>
  <si>
    <t>EV Actin chr-GFP</t>
  </si>
  <si>
    <t>TNT Actin chr-GFP</t>
  </si>
  <si>
    <t>EV GFP-CD9</t>
  </si>
  <si>
    <t>TNT GFP-CD9</t>
  </si>
  <si>
    <t>% GFP positive particles</t>
  </si>
  <si>
    <t>particle diameter</t>
  </si>
  <si>
    <t>mean over all EVPs</t>
  </si>
  <si>
    <t>mean over all TNTs</t>
  </si>
  <si>
    <t>SD over all EVPs</t>
  </si>
  <si>
    <t>SD over all TNTs</t>
  </si>
  <si>
    <t>particle concentration /ml</t>
  </si>
  <si>
    <t>complete medium</t>
  </si>
  <si>
    <t>serum-free medium</t>
  </si>
  <si>
    <t>serum-free medium,after shaking</t>
  </si>
  <si>
    <t>conditions</t>
  </si>
  <si>
    <t>n flask</t>
  </si>
  <si>
    <t>coordonnées image</t>
  </si>
  <si>
    <t>n cellules</t>
  </si>
  <si>
    <t>TNT forming cells</t>
  </si>
  <si>
    <t>% cells forming TNTs</t>
  </si>
  <si>
    <t>complete medium, non shaked</t>
  </si>
  <si>
    <t>254-1_B2_1_</t>
  </si>
  <si>
    <t>254-1_B4_1_</t>
  </si>
  <si>
    <t>254-1_D4_1_</t>
  </si>
  <si>
    <t>serum-free medium, non shaked</t>
  </si>
  <si>
    <t>254-3_B8_1_</t>
  </si>
  <si>
    <t>254-3_D6_1_</t>
  </si>
  <si>
    <t>254-3_D8_1_</t>
  </si>
  <si>
    <t>serum-free medium,  shaked</t>
  </si>
  <si>
    <t>254-4_B2_1_</t>
  </si>
  <si>
    <t>254-4_D4_1_</t>
  </si>
  <si>
    <t>254-4_D10_1_</t>
  </si>
  <si>
    <t>254-4_D12_1_</t>
  </si>
  <si>
    <t>U2OS-1_B2_1_</t>
  </si>
  <si>
    <t>U2OS-1_B4_1_</t>
  </si>
  <si>
    <t>U2OS-1_D4_1_</t>
  </si>
  <si>
    <t>U2OS-3_B2_1_</t>
  </si>
  <si>
    <t>U2OS-3_F6_1_</t>
  </si>
  <si>
    <t>U2OS-3_H6_1_</t>
  </si>
  <si>
    <t>U2OS-4_B6_1_</t>
  </si>
  <si>
    <t>U2OS-4_B8_1_</t>
  </si>
  <si>
    <t>U2OS-4_F6_1_</t>
  </si>
  <si>
    <t>U2OS-4_F12_1_</t>
  </si>
  <si>
    <t>N=1</t>
  </si>
  <si>
    <t>N=2</t>
  </si>
  <si>
    <t>N=3</t>
  </si>
  <si>
    <t>condition</t>
  </si>
  <si>
    <t>file</t>
  </si>
  <si>
    <t>n cells</t>
  </si>
  <si>
    <t>nTNT-forming cells</t>
  </si>
  <si>
    <t>% TNT-forming cells</t>
  </si>
  <si>
    <t>non shaked 254_B2_1_00d00h00m.jpg</t>
  </si>
  <si>
    <t>non shaked 254_B4_1_00d00h00m.jpg</t>
  </si>
  <si>
    <t>non shaked 254_B6_1_00d00h00m.jpg</t>
  </si>
  <si>
    <t>non shaked 254_B8_1_00d00h00m.jpg</t>
  </si>
  <si>
    <t xml:space="preserve"> non shaked 254_F2_1_00d00h00m.jpg</t>
  </si>
  <si>
    <t>shaked 254 phase_B2_1_00d00h00m.tif</t>
  </si>
  <si>
    <t>shaked 254 phase_B4_1_00d00h00m.tif</t>
  </si>
  <si>
    <t>shaked 254 phase_B6_1_00d00h00m.tif</t>
  </si>
  <si>
    <t>shaked 254 phase_B8_1_00d00h00m.tif</t>
  </si>
  <si>
    <t>shaked 254 phase_F2_1_00d00h00m.tif</t>
  </si>
  <si>
    <t>Non shaked, serum free</t>
  </si>
  <si>
    <t>shaked, serum-free</t>
  </si>
  <si>
    <t>n=1</t>
  </si>
  <si>
    <t>n=2</t>
  </si>
  <si>
    <t>n=3</t>
  </si>
  <si>
    <t>N=4</t>
  </si>
  <si>
    <t>Flask3 F6</t>
  </si>
  <si>
    <t>G4</t>
  </si>
  <si>
    <t>B6</t>
  </si>
  <si>
    <t>Flask4 F6</t>
  </si>
  <si>
    <t>Flask9 F6</t>
  </si>
  <si>
    <t>E8</t>
  </si>
  <si>
    <t>n=4</t>
  </si>
  <si>
    <t>percentage of connection-forming cells</t>
  </si>
  <si>
    <t>Cells</t>
  </si>
  <si>
    <t>Condition</t>
  </si>
  <si>
    <t>Timepoint</t>
  </si>
  <si>
    <t>n of experiment</t>
  </si>
  <si>
    <t>n cell only red</t>
  </si>
  <si>
    <t>n ACC with Mito</t>
  </si>
  <si>
    <t>n ACC cells</t>
  </si>
  <si>
    <t>prop of transfer</t>
  </si>
  <si>
    <t>moyennes</t>
  </si>
  <si>
    <t>254T2</t>
  </si>
  <si>
    <t>serum rich</t>
  </si>
  <si>
    <t>Day 2</t>
  </si>
  <si>
    <t>reduced serum</t>
  </si>
  <si>
    <t>WT</t>
  </si>
  <si>
    <t>CD81 KO</t>
  </si>
  <si>
    <t>% fully green TNTs</t>
  </si>
  <si>
    <t>n=5</t>
  </si>
  <si>
    <t>fully green</t>
  </si>
  <si>
    <t>partially green</t>
  </si>
  <si>
    <t xml:space="preserve">CD81KO </t>
  </si>
  <si>
    <t>manip</t>
  </si>
  <si>
    <t>WT green</t>
  </si>
  <si>
    <t>WT not green</t>
  </si>
  <si>
    <t>tot WT</t>
  </si>
  <si>
    <t>CDS81KO green</t>
  </si>
  <si>
    <t>CD81KO not green</t>
  </si>
  <si>
    <t>tot CD81KO</t>
  </si>
  <si>
    <t>in POURCENTAGES</t>
  </si>
  <si>
    <t>% of TNT-connected cells</t>
  </si>
  <si>
    <t>EXPERIMENT 1</t>
  </si>
  <si>
    <t>EXPERIMENT 2</t>
  </si>
  <si>
    <t>EXPERIMENT 3</t>
  </si>
  <si>
    <t>CD9 KO</t>
  </si>
  <si>
    <t>CD9&amp;CD81 KO</t>
  </si>
  <si>
    <t>Pictures</t>
  </si>
  <si>
    <t xml:space="preserve">N of cells </t>
  </si>
  <si>
    <t>N of TNTs</t>
  </si>
  <si>
    <t>SUM</t>
  </si>
  <si>
    <t>average</t>
  </si>
  <si>
    <t>MEAN</t>
  </si>
  <si>
    <t>CD9 OE</t>
  </si>
  <si>
    <t>CD81 OE</t>
  </si>
  <si>
    <t>DiD-vesicle transfer</t>
  </si>
  <si>
    <t>Replicates</t>
  </si>
  <si>
    <t>% acceptors containing DiD-vesicles</t>
  </si>
  <si>
    <t>NT</t>
  </si>
  <si>
    <t>CD46 AB</t>
  </si>
  <si>
    <t>CD9 AB</t>
  </si>
  <si>
    <t>AVERAGE</t>
  </si>
  <si>
    <t>CTR AB</t>
  </si>
  <si>
    <t>CD9 OE + CD81 KO</t>
  </si>
  <si>
    <t>CD81 OE + CD9 KO</t>
  </si>
  <si>
    <t>TNT duration in minutes</t>
  </si>
  <si>
    <t>WT NT</t>
  </si>
  <si>
    <t>WT + CD46 AB</t>
  </si>
  <si>
    <t>WT + CD9 AB</t>
  </si>
  <si>
    <t>CD81 KO NT</t>
  </si>
  <si>
    <t>CD81 KO + CD46 AB</t>
  </si>
  <si>
    <t>CD81 KO + CD9 AB</t>
  </si>
  <si>
    <t>MEDIAN</t>
  </si>
  <si>
    <t>WB tetraspanins OE/KO</t>
  </si>
  <si>
    <t>Relative CD9 expression</t>
  </si>
  <si>
    <t xml:space="preserve">CD9 OE + CD81 KO </t>
  </si>
  <si>
    <t>EXP 1</t>
  </si>
  <si>
    <t>EXP 2</t>
  </si>
  <si>
    <t>EXP 3</t>
  </si>
  <si>
    <t>Relative CD81 expression</t>
  </si>
  <si>
    <t>DiD-vesicle transfer by secretion (total transfer is the same as in main figure)</t>
  </si>
  <si>
    <t>CTR</t>
  </si>
  <si>
    <t>CD9 KD</t>
  </si>
  <si>
    <t>EXPERIMENTS</t>
  </si>
  <si>
    <t>CD81 KD</t>
  </si>
  <si>
    <t>CD81KO</t>
  </si>
  <si>
    <t>Yes</t>
  </si>
  <si>
    <t>**</t>
  </si>
  <si>
    <t>n=1 24h</t>
  </si>
  <si>
    <t>TNT&gt;10um</t>
  </si>
  <si>
    <t>genotype</t>
  </si>
  <si>
    <t>nb TNT tot</t>
  </si>
  <si>
    <t>nb TNT DiD pos</t>
  </si>
  <si>
    <t>% pos</t>
  </si>
  <si>
    <t>n=2 24h</t>
  </si>
  <si>
    <t>n=3 24h</t>
  </si>
  <si>
    <t>n=4 8h</t>
  </si>
  <si>
    <t>n=5 8h</t>
  </si>
  <si>
    <t>n=6 8h</t>
  </si>
  <si>
    <t>Table Analyzed</t>
  </si>
  <si>
    <t>DiD positive percentage tot</t>
  </si>
  <si>
    <t>Column B</t>
  </si>
  <si>
    <t>vs.</t>
  </si>
  <si>
    <t>Column A</t>
  </si>
  <si>
    <t xml:space="preserve">WT </t>
  </si>
  <si>
    <t>Mann Whitney test</t>
  </si>
  <si>
    <t xml:space="preserve">    P value</t>
  </si>
  <si>
    <t xml:space="preserve">    Exact or approximate P value?</t>
  </si>
  <si>
    <t>Exact</t>
  </si>
  <si>
    <t xml:space="preserve">    P value summary</t>
  </si>
  <si>
    <t xml:space="preserve">    Significantly different (P &lt; 0.05)?</t>
  </si>
  <si>
    <t xml:space="preserve">    One- or two-tailed P value?</t>
  </si>
  <si>
    <t>Two-tailed</t>
  </si>
  <si>
    <t xml:space="preserve">    Sum of  ranks in column A,B</t>
  </si>
  <si>
    <t>23 , 55</t>
  </si>
  <si>
    <t xml:space="preserve">    Mann-Whitney U</t>
  </si>
  <si>
    <t>Difference between medians</t>
  </si>
  <si>
    <t xml:space="preserve">    Median of column A</t>
  </si>
  <si>
    <t>33.40, n=6</t>
  </si>
  <si>
    <t xml:space="preserve">    Median of column B</t>
  </si>
  <si>
    <t>53.70, n=6</t>
  </si>
  <si>
    <t xml:space="preserve">    Difference: Actual</t>
  </si>
  <si>
    <t xml:space="preserve">    Difference: Hodges-Lehmann</t>
  </si>
  <si>
    <t>Statistical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</si>
</sst>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"/>
  </numFmts>
  <fonts count="11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 (Corps)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FF0000"/>
      <name val="Calibri (Corps)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9" fillId="0" borderId="0"/>
    <xf numFmtId="0" fontId="8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/>
    <xf numFmtId="11" fontId="0" fillId="0" borderId="0" xfId="0" applyNumberForma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0" fillId="5" borderId="0" xfId="0" applyFill="1"/>
    <xf numFmtId="0" fontId="0" fillId="3" borderId="1" xfId="0" applyFill="1" applyBorder="1"/>
    <xf numFmtId="0" fontId="5" fillId="0" borderId="0" xfId="0" applyFont="1"/>
    <xf numFmtId="0" fontId="5" fillId="0" borderId="0" xfId="0" applyFont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vertical="center"/>
    </xf>
    <xf numFmtId="0" fontId="0" fillId="3" borderId="0" xfId="0" applyFill="1"/>
    <xf numFmtId="0" fontId="0" fillId="6" borderId="1" xfId="0" applyFill="1" applyBorder="1"/>
    <xf numFmtId="0" fontId="0" fillId="0" borderId="2" xfId="0" applyBorder="1"/>
    <xf numFmtId="0" fontId="0" fillId="6" borderId="2" xfId="0" applyFill="1" applyBorder="1"/>
    <xf numFmtId="0" fontId="0" fillId="6" borderId="0" xfId="0" applyFill="1"/>
    <xf numFmtId="0" fontId="0" fillId="3" borderId="2" xfId="0" applyFill="1" applyBorder="1"/>
    <xf numFmtId="0" fontId="0" fillId="5" borderId="3" xfId="0" applyFill="1" applyBorder="1"/>
    <xf numFmtId="0" fontId="0" fillId="5" borderId="1" xfId="0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8" fillId="0" borderId="0" xfId="1" applyAlignment="1">
      <alignment horizontal="center" vertical="center"/>
    </xf>
    <xf numFmtId="2" fontId="8" fillId="0" borderId="0" xfId="1" applyNumberFormat="1"/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5" fillId="0" borderId="0" xfId="1" applyFont="1" applyAlignment="1">
      <alignment vertical="center"/>
    </xf>
    <xf numFmtId="2" fontId="0" fillId="0" borderId="0" xfId="0" applyNumberFormat="1" applyAlignment="1">
      <alignment horizontal="center" vertical="center"/>
    </xf>
    <xf numFmtId="0" fontId="8" fillId="0" borderId="0" xfId="1"/>
    <xf numFmtId="0" fontId="8" fillId="0" borderId="0" xfId="1" applyAlignment="1">
      <alignment horizontal="center"/>
    </xf>
    <xf numFmtId="0" fontId="5" fillId="7" borderId="1" xfId="1" applyFont="1" applyFill="1" applyBorder="1" applyAlignment="1">
      <alignment horizontal="center" vertical="center"/>
    </xf>
    <xf numFmtId="2" fontId="8" fillId="0" borderId="0" xfId="1" applyNumberFormat="1" applyAlignment="1">
      <alignment horizontal="center" vertical="center"/>
    </xf>
    <xf numFmtId="0" fontId="5" fillId="7" borderId="1" xfId="1" applyFont="1" applyFill="1" applyBorder="1" applyAlignment="1">
      <alignment vertical="center"/>
    </xf>
    <xf numFmtId="2" fontId="8" fillId="0" borderId="0" xfId="2" applyNumberFormat="1"/>
    <xf numFmtId="164" fontId="0" fillId="0" borderId="0" xfId="0" applyNumberFormat="1"/>
    <xf numFmtId="0" fontId="0" fillId="7" borderId="1" xfId="0" applyFill="1" applyBorder="1"/>
    <xf numFmtId="0" fontId="7" fillId="7" borderId="1" xfId="0" applyFont="1" applyFill="1" applyBorder="1"/>
    <xf numFmtId="164" fontId="0" fillId="7" borderId="1" xfId="0" applyNumberFormat="1" applyFill="1" applyBorder="1"/>
    <xf numFmtId="0" fontId="9" fillId="0" borderId="0" xfId="3" applyAlignment="1">
      <alignment horizontal="center" vertical="center"/>
    </xf>
    <xf numFmtId="165" fontId="0" fillId="0" borderId="0" xfId="0" applyNumberFormat="1"/>
    <xf numFmtId="2" fontId="8" fillId="0" borderId="0" xfId="4" applyNumberFormat="1" applyAlignment="1">
      <alignment horizontal="center" vertical="center"/>
    </xf>
    <xf numFmtId="0" fontId="8" fillId="0" borderId="0" xfId="4" applyAlignment="1">
      <alignment horizontal="center" vertical="center"/>
    </xf>
    <xf numFmtId="0" fontId="10" fillId="0" borderId="0" xfId="0" applyFont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/>
    <xf numFmtId="0" fontId="0" fillId="8" borderId="0" xfId="0" applyFill="1"/>
    <xf numFmtId="165" fontId="0" fillId="8" borderId="1" xfId="0" applyNumberFormat="1" applyFill="1" applyBorder="1"/>
    <xf numFmtId="166" fontId="0" fillId="8" borderId="1" xfId="0" applyNumberFormat="1" applyFill="1" applyBorder="1"/>
    <xf numFmtId="0" fontId="7" fillId="0" borderId="0" xfId="0" applyFont="1" applyAlignment="1">
      <alignment horizontal="center"/>
    </xf>
    <xf numFmtId="0" fontId="5" fillId="0" borderId="0" xfId="1" applyFont="1" applyAlignment="1">
      <alignment horizontal="center" vertical="center"/>
    </xf>
    <xf numFmtId="2" fontId="0" fillId="0" borderId="0" xfId="0" applyNumberFormat="1" applyAlignment="1">
      <alignment horizontal="center"/>
    </xf>
  </cellXfs>
  <cellStyles count="5">
    <cellStyle name="Normal" xfId="0" builtinId="0"/>
    <cellStyle name="Normal 2" xfId="1" xr:uid="{919402B0-A4BB-614C-8CEE-0A37813C6788}"/>
    <cellStyle name="Normal 3" xfId="2" xr:uid="{3D2172FA-0E04-0A48-A8EE-B4FA6CB4C3C3}"/>
    <cellStyle name="Normal 4" xfId="3" xr:uid="{8A586186-BE9B-EB42-B3BF-2A661C839878}"/>
    <cellStyle name="Normal 5" xfId="4" xr:uid="{BC1CDAC5-1D41-1548-983A-12BA9F881D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GFP pos sans actin M88" connectionId="3" xr16:uid="{05269E07-6710-0A47-A4BF-C7EDF272EE86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 TNT content prism" connectionId="2" xr16:uid="{F3A6491C-AC08-A04F-8B42-92D59E77604D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article mean diameter" connectionId="5" xr16:uid="{AF122AD6-D2D9-0B45-B6EF-F80CC18C45E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article concentration per ml" connectionId="4" xr16:uid="{8F0E4F9E-3BCA-2E46-8756-F105F5E0155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a prism M113M125M140" connectionId="1" xr16:uid="{9371C847-0A72-9948-BC5B-89CE0B64088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0C20-4C97-B74F-9B64-3C31DFAF57AF}">
  <dimension ref="B3:F138"/>
  <sheetViews>
    <sheetView topLeftCell="A116" workbookViewId="0">
      <selection activeCell="K134" sqref="K134"/>
    </sheetView>
  </sheetViews>
  <sheetFormatPr baseColWidth="10" defaultRowHeight="16" x14ac:dyDescent="0.2"/>
  <cols>
    <col min="3" max="3" width="25.1640625" style="2" customWidth="1"/>
    <col min="5" max="5" width="19.5" style="2" customWidth="1"/>
    <col min="6" max="6" width="10.83203125" style="2"/>
  </cols>
  <sheetData>
    <row r="3" spans="3:6" x14ac:dyDescent="0.2">
      <c r="C3" s="2" t="s">
        <v>1</v>
      </c>
      <c r="E3" s="2" t="s">
        <v>5</v>
      </c>
      <c r="F3" s="2" t="s">
        <v>5</v>
      </c>
    </row>
    <row r="4" spans="3:6" x14ac:dyDescent="0.2">
      <c r="C4" s="2" t="s">
        <v>0</v>
      </c>
      <c r="E4" s="2" t="s">
        <v>0</v>
      </c>
      <c r="F4" s="2" t="s">
        <v>6</v>
      </c>
    </row>
    <row r="6" spans="3:6" x14ac:dyDescent="0.2">
      <c r="C6" s="2">
        <v>54.539181264423384</v>
      </c>
      <c r="E6" s="2">
        <v>77.559817172095705</v>
      </c>
      <c r="F6" s="2">
        <v>532.43785692208792</v>
      </c>
    </row>
    <row r="7" spans="3:6" x14ac:dyDescent="0.2">
      <c r="C7" s="2">
        <v>56.534753417248091</v>
      </c>
      <c r="E7" s="2">
        <v>131.48797649169799</v>
      </c>
      <c r="F7" s="2">
        <v>554.47613080505698</v>
      </c>
    </row>
    <row r="8" spans="3:6" x14ac:dyDescent="0.2">
      <c r="C8" s="2">
        <v>64.41307775589722</v>
      </c>
      <c r="E8" s="2">
        <v>78.231843708268798</v>
      </c>
      <c r="F8" s="2">
        <v>403.06317008889499</v>
      </c>
    </row>
    <row r="9" spans="3:6" x14ac:dyDescent="0.2">
      <c r="C9" s="2">
        <v>73.882330269927522</v>
      </c>
      <c r="E9" s="2">
        <v>56.3777249754528</v>
      </c>
      <c r="F9" s="2">
        <v>648.776537183747</v>
      </c>
    </row>
    <row r="10" spans="3:6" x14ac:dyDescent="0.2">
      <c r="C10" s="2">
        <v>77.253821046224232</v>
      </c>
      <c r="E10" s="2">
        <v>55.680262328020902</v>
      </c>
      <c r="F10" s="2">
        <v>194.74212111703</v>
      </c>
    </row>
    <row r="11" spans="3:6" x14ac:dyDescent="0.2">
      <c r="C11" s="2">
        <v>58.068705188707227</v>
      </c>
      <c r="E11" s="2">
        <v>75.677995340797295</v>
      </c>
      <c r="F11" s="2">
        <v>545.65840376702999</v>
      </c>
    </row>
    <row r="12" spans="3:6" x14ac:dyDescent="0.2">
      <c r="C12" s="2">
        <v>78.204370510087102</v>
      </c>
      <c r="E12" s="2">
        <v>62.289134515288097</v>
      </c>
      <c r="F12" s="2">
        <v>182.76185161353399</v>
      </c>
    </row>
    <row r="13" spans="3:6" x14ac:dyDescent="0.2">
      <c r="C13" s="2">
        <v>53.620511333525997</v>
      </c>
      <c r="E13" s="2">
        <v>67.748247452956903</v>
      </c>
      <c r="F13" s="2">
        <v>393.24885874952901</v>
      </c>
    </row>
    <row r="14" spans="3:6" x14ac:dyDescent="0.2">
      <c r="C14" s="2">
        <v>47.255909885518868</v>
      </c>
      <c r="E14" s="2">
        <v>88.440396938064197</v>
      </c>
      <c r="F14" s="2">
        <v>459.886831325446</v>
      </c>
    </row>
    <row r="15" spans="3:6" x14ac:dyDescent="0.2">
      <c r="C15" s="2">
        <v>53.762866923859363</v>
      </c>
    </row>
    <row r="16" spans="3:6" x14ac:dyDescent="0.2">
      <c r="C16" s="2">
        <v>48.401189646905053</v>
      </c>
      <c r="E16" s="2">
        <v>94.2979369490442</v>
      </c>
      <c r="F16" s="2">
        <v>702.00158682905305</v>
      </c>
    </row>
    <row r="17" spans="3:6" x14ac:dyDescent="0.2">
      <c r="C17" s="2">
        <v>48.519481936522517</v>
      </c>
      <c r="E17" s="2">
        <v>86.625460736991599</v>
      </c>
      <c r="F17" s="2">
        <v>667.64749537496004</v>
      </c>
    </row>
    <row r="18" spans="3:6" x14ac:dyDescent="0.2">
      <c r="C18" s="2">
        <v>83.016382390603653</v>
      </c>
      <c r="E18" s="2">
        <v>49.853017664443598</v>
      </c>
      <c r="F18" s="2">
        <v>412.96834276480098</v>
      </c>
    </row>
    <row r="19" spans="3:6" x14ac:dyDescent="0.2">
      <c r="C19" s="2">
        <v>51.462682045459907</v>
      </c>
      <c r="E19" s="2">
        <v>41.209767094521304</v>
      </c>
      <c r="F19" s="2">
        <v>220.28698121728698</v>
      </c>
    </row>
    <row r="20" spans="3:6" x14ac:dyDescent="0.2">
      <c r="C20" s="2">
        <v>46.70001841268612</v>
      </c>
      <c r="E20" s="2">
        <v>72.897899141111495</v>
      </c>
      <c r="F20" s="2">
        <v>474.71172581401004</v>
      </c>
    </row>
    <row r="21" spans="3:6" x14ac:dyDescent="0.2">
      <c r="C21" s="2">
        <v>56.692263483243487</v>
      </c>
      <c r="E21" s="2">
        <v>84.256242969586708</v>
      </c>
      <c r="F21" s="2">
        <v>641.35034406125806</v>
      </c>
    </row>
    <row r="22" spans="3:6" x14ac:dyDescent="0.2">
      <c r="C22" s="2">
        <v>134.70420531644996</v>
      </c>
      <c r="E22" s="2">
        <v>97.505671013754011</v>
      </c>
      <c r="F22" s="2">
        <v>698.67034343822695</v>
      </c>
    </row>
    <row r="23" spans="3:6" x14ac:dyDescent="0.2">
      <c r="C23" s="2">
        <v>44.147985072789687</v>
      </c>
      <c r="E23" s="2">
        <v>85.330263657987501</v>
      </c>
      <c r="F23" s="2">
        <v>292.37765652460502</v>
      </c>
    </row>
    <row r="24" spans="3:6" x14ac:dyDescent="0.2">
      <c r="C24" s="2">
        <v>61.457872267873604</v>
      </c>
      <c r="E24" s="2">
        <v>92.014261629671992</v>
      </c>
      <c r="F24" s="2">
        <v>912.60827705229201</v>
      </c>
    </row>
    <row r="25" spans="3:6" x14ac:dyDescent="0.2">
      <c r="C25" s="2">
        <v>35.278690271340096</v>
      </c>
    </row>
    <row r="26" spans="3:6" x14ac:dyDescent="0.2">
      <c r="C26" s="2">
        <v>48.571963814424969</v>
      </c>
      <c r="E26" s="2">
        <v>50.867957344761997</v>
      </c>
      <c r="F26" s="2">
        <v>400.70678565039202</v>
      </c>
    </row>
    <row r="27" spans="3:6" x14ac:dyDescent="0.2">
      <c r="C27" s="2">
        <v>56.207078458053736</v>
      </c>
      <c r="E27" s="2">
        <v>58.104840596448803</v>
      </c>
      <c r="F27" s="2">
        <v>167.8340595976432</v>
      </c>
    </row>
    <row r="28" spans="3:6" x14ac:dyDescent="0.2">
      <c r="C28" s="2">
        <v>54.234686999053942</v>
      </c>
      <c r="E28" s="2">
        <v>68.757814980467202</v>
      </c>
      <c r="F28" s="2">
        <v>188.25817109842518</v>
      </c>
    </row>
    <row r="29" spans="3:6" x14ac:dyDescent="0.2">
      <c r="C29" s="2">
        <v>77.681367807593332</v>
      </c>
      <c r="E29" s="2">
        <v>75.537006199588404</v>
      </c>
      <c r="F29" s="2">
        <v>295.40883916138279</v>
      </c>
    </row>
    <row r="30" spans="3:6" x14ac:dyDescent="0.2">
      <c r="C30" s="2">
        <v>60.968823608704305</v>
      </c>
      <c r="E30" s="2">
        <v>53.087925823635594</v>
      </c>
      <c r="F30" s="2">
        <v>217.3136467425052</v>
      </c>
    </row>
    <row r="31" spans="3:6" x14ac:dyDescent="0.2">
      <c r="C31" s="2">
        <v>53.845733882312722</v>
      </c>
      <c r="E31" s="2">
        <v>51.110504097562</v>
      </c>
      <c r="F31" s="2">
        <v>209.18331390895838</v>
      </c>
    </row>
    <row r="32" spans="3:6" x14ac:dyDescent="0.2">
      <c r="C32" s="2">
        <v>55.511518286031254</v>
      </c>
      <c r="E32" s="2">
        <v>72.894144834830399</v>
      </c>
      <c r="F32" s="2">
        <v>404.97143877913999</v>
      </c>
    </row>
    <row r="33" spans="3:6" x14ac:dyDescent="0.2">
      <c r="C33" s="2">
        <v>67.446605444508918</v>
      </c>
      <c r="E33" s="2">
        <v>63.179801436681601</v>
      </c>
      <c r="F33" s="2">
        <v>209.12987028456078</v>
      </c>
    </row>
    <row r="34" spans="3:6" x14ac:dyDescent="0.2">
      <c r="C34" s="2">
        <v>74.372106270313481</v>
      </c>
      <c r="E34" s="2">
        <v>37.5723143045524</v>
      </c>
      <c r="F34" s="2">
        <v>144.33732110614861</v>
      </c>
    </row>
    <row r="35" spans="3:6" x14ac:dyDescent="0.2">
      <c r="C35" s="2">
        <v>64.777915557302748</v>
      </c>
      <c r="E35" s="2">
        <v>46.069684163047796</v>
      </c>
      <c r="F35" s="2">
        <v>202.03045761477401</v>
      </c>
    </row>
    <row r="36" spans="3:6" x14ac:dyDescent="0.2">
      <c r="C36" s="2">
        <v>53.382408419463616</v>
      </c>
      <c r="E36" s="2">
        <v>108.72160448583041</v>
      </c>
      <c r="F36" s="2">
        <v>302.76322524372199</v>
      </c>
    </row>
    <row r="37" spans="3:6" x14ac:dyDescent="0.2">
      <c r="C37" s="2">
        <v>65.482044021028955</v>
      </c>
    </row>
    <row r="38" spans="3:6" x14ac:dyDescent="0.2">
      <c r="C38" s="2">
        <v>46.563428420188714</v>
      </c>
      <c r="E38" s="2">
        <v>81.611653846062012</v>
      </c>
      <c r="F38" s="2">
        <v>304.31084292558597</v>
      </c>
    </row>
    <row r="39" spans="3:6" x14ac:dyDescent="0.2">
      <c r="C39" s="2">
        <v>48.885671900848948</v>
      </c>
      <c r="E39" s="2">
        <v>80.278500653068207</v>
      </c>
      <c r="F39" s="2">
        <v>204.60606684395199</v>
      </c>
    </row>
    <row r="40" spans="3:6" x14ac:dyDescent="0.2">
      <c r="C40" s="2">
        <v>102.29842693251075</v>
      </c>
      <c r="E40" s="2">
        <v>85.120630560254</v>
      </c>
      <c r="F40" s="2">
        <v>456.94189241219703</v>
      </c>
    </row>
    <row r="41" spans="3:6" x14ac:dyDescent="0.2">
      <c r="C41" s="2">
        <v>59.744679692775627</v>
      </c>
      <c r="E41" s="2">
        <v>50.869046029501696</v>
      </c>
      <c r="F41" s="2">
        <v>162.26063333796799</v>
      </c>
    </row>
    <row r="42" spans="3:6" x14ac:dyDescent="0.2">
      <c r="C42" s="2">
        <v>94.525297392463983</v>
      </c>
      <c r="E42" s="2">
        <v>46.899153459494805</v>
      </c>
      <c r="F42" s="2">
        <v>229.424270046895</v>
      </c>
    </row>
    <row r="43" spans="3:6" x14ac:dyDescent="0.2">
      <c r="C43" s="2">
        <v>57.417900402437247</v>
      </c>
      <c r="E43" s="2">
        <v>43.239309898033099</v>
      </c>
      <c r="F43" s="2">
        <v>173.76912492463001</v>
      </c>
    </row>
    <row r="44" spans="3:6" x14ac:dyDescent="0.2">
      <c r="C44" s="2">
        <v>76.799018040431491</v>
      </c>
      <c r="E44" s="2">
        <v>43.260068726065398</v>
      </c>
      <c r="F44" s="2">
        <v>211.229605327223</v>
      </c>
    </row>
    <row r="45" spans="3:6" x14ac:dyDescent="0.2">
      <c r="C45" s="2">
        <v>49.66127302251283</v>
      </c>
      <c r="E45" s="2">
        <v>88.147137731299793</v>
      </c>
      <c r="F45" s="2">
        <v>499.74797461850704</v>
      </c>
    </row>
    <row r="46" spans="3:6" x14ac:dyDescent="0.2">
      <c r="C46" s="2">
        <v>42.366312780306075</v>
      </c>
      <c r="E46" s="2">
        <v>34.606054884321601</v>
      </c>
      <c r="F46" s="2">
        <v>139.89554618177601</v>
      </c>
    </row>
    <row r="47" spans="3:6" x14ac:dyDescent="0.2">
      <c r="C47" s="2">
        <v>60.927021187877102</v>
      </c>
      <c r="E47" s="2">
        <v>74.600392403310494</v>
      </c>
      <c r="F47" s="2">
        <v>605.93688497454195</v>
      </c>
    </row>
    <row r="48" spans="3:6" x14ac:dyDescent="0.2">
      <c r="C48" s="2">
        <v>41.161480973399961</v>
      </c>
      <c r="E48" s="2">
        <v>46.680365845499999</v>
      </c>
      <c r="F48" s="2">
        <v>200.23292051871499</v>
      </c>
    </row>
    <row r="49" spans="3:3" x14ac:dyDescent="0.2">
      <c r="C49" s="2">
        <v>55.304599502343834</v>
      </c>
    </row>
    <row r="50" spans="3:3" x14ac:dyDescent="0.2">
      <c r="C50" s="2">
        <v>66.284467058643585</v>
      </c>
    </row>
    <row r="51" spans="3:3" x14ac:dyDescent="0.2">
      <c r="C51" s="2">
        <v>48.598183499905076</v>
      </c>
    </row>
    <row r="52" spans="3:3" x14ac:dyDescent="0.2">
      <c r="C52" s="2">
        <v>60.370406552061141</v>
      </c>
    </row>
    <row r="53" spans="3:3" x14ac:dyDescent="0.2">
      <c r="C53" s="2">
        <v>49.339587599194616</v>
      </c>
    </row>
    <row r="54" spans="3:3" x14ac:dyDescent="0.2">
      <c r="C54" s="2">
        <v>83.605077101797178</v>
      </c>
    </row>
    <row r="55" spans="3:3" x14ac:dyDescent="0.2">
      <c r="C55" s="2">
        <v>53.893029222025682</v>
      </c>
    </row>
    <row r="56" spans="3:3" x14ac:dyDescent="0.2">
      <c r="C56" s="2">
        <v>40.03183446584277</v>
      </c>
    </row>
    <row r="57" spans="3:3" x14ac:dyDescent="0.2">
      <c r="C57" s="2">
        <v>49.66127302251283</v>
      </c>
    </row>
    <row r="58" spans="3:3" x14ac:dyDescent="0.2">
      <c r="C58" s="2">
        <v>61.416402713713161</v>
      </c>
    </row>
    <row r="59" spans="3:3" x14ac:dyDescent="0.2">
      <c r="C59" s="2">
        <v>49.584258854142909</v>
      </c>
    </row>
    <row r="60" spans="3:3" x14ac:dyDescent="0.2">
      <c r="C60" s="2">
        <v>75.687927837814172</v>
      </c>
    </row>
    <row r="61" spans="3:3" x14ac:dyDescent="0.2">
      <c r="C61" s="2">
        <v>51.623329540685788</v>
      </c>
    </row>
    <row r="62" spans="3:3" x14ac:dyDescent="0.2">
      <c r="C62" s="2">
        <v>38.308170454445865</v>
      </c>
    </row>
    <row r="63" spans="3:3" x14ac:dyDescent="0.2">
      <c r="C63" s="2">
        <v>58.76651414465023</v>
      </c>
    </row>
    <row r="64" spans="3:3" x14ac:dyDescent="0.2">
      <c r="C64" s="2">
        <v>59.101553537730702</v>
      </c>
    </row>
    <row r="65" spans="3:3" x14ac:dyDescent="0.2">
      <c r="C65" s="2">
        <v>47.898512669221439</v>
      </c>
    </row>
    <row r="66" spans="3:3" x14ac:dyDescent="0.2">
      <c r="C66" s="2">
        <v>44.678611705703709</v>
      </c>
    </row>
    <row r="67" spans="3:3" x14ac:dyDescent="0.2">
      <c r="C67" s="2">
        <v>120.41859051938434</v>
      </c>
    </row>
    <row r="68" spans="3:3" x14ac:dyDescent="0.2">
      <c r="C68" s="2">
        <v>66.744116370386493</v>
      </c>
    </row>
    <row r="69" spans="3:3" x14ac:dyDescent="0.2">
      <c r="C69" s="2">
        <v>47.925100799311871</v>
      </c>
    </row>
    <row r="70" spans="3:3" x14ac:dyDescent="0.2">
      <c r="C70" s="2">
        <v>75.401262048266389</v>
      </c>
    </row>
    <row r="71" spans="3:3" x14ac:dyDescent="0.2">
      <c r="C71" s="2">
        <v>56.399394675344013</v>
      </c>
    </row>
    <row r="72" spans="3:3" x14ac:dyDescent="0.2">
      <c r="C72" s="2">
        <v>56.568542494923804</v>
      </c>
    </row>
    <row r="73" spans="3:3" x14ac:dyDescent="0.2">
      <c r="C73" s="2">
        <v>62.922457587015849</v>
      </c>
    </row>
    <row r="74" spans="3:3" x14ac:dyDescent="0.2">
      <c r="C74" s="2">
        <v>59.72335373111359</v>
      </c>
    </row>
    <row r="75" spans="3:3" x14ac:dyDescent="0.2">
      <c r="C75" s="2">
        <v>69.005676864229414</v>
      </c>
    </row>
    <row r="76" spans="3:3" x14ac:dyDescent="0.2">
      <c r="C76" s="2">
        <v>55.316115296222385</v>
      </c>
    </row>
    <row r="77" spans="3:3" x14ac:dyDescent="0.2">
      <c r="C77" s="2">
        <v>70.095476288975618</v>
      </c>
    </row>
    <row r="78" spans="3:3" x14ac:dyDescent="0.2">
      <c r="C78" s="2">
        <v>61.457872267873604</v>
      </c>
    </row>
    <row r="79" spans="3:3" x14ac:dyDescent="0.2">
      <c r="C79" s="2">
        <v>63.144763413103504</v>
      </c>
    </row>
    <row r="80" spans="3:3" x14ac:dyDescent="0.2">
      <c r="C80" s="2">
        <v>68.616909393946543</v>
      </c>
    </row>
    <row r="81" spans="3:3" x14ac:dyDescent="0.2">
      <c r="C81" s="2">
        <v>61.302216790581809</v>
      </c>
    </row>
    <row r="82" spans="3:3" x14ac:dyDescent="0.2">
      <c r="C82" s="2">
        <v>64.393297906588259</v>
      </c>
    </row>
    <row r="83" spans="3:3" x14ac:dyDescent="0.2">
      <c r="C83" s="2">
        <v>26.575214735097823</v>
      </c>
    </row>
    <row r="84" spans="3:3" x14ac:dyDescent="0.2">
      <c r="C84" s="2">
        <v>67.437161125279758</v>
      </c>
    </row>
    <row r="85" spans="3:3" x14ac:dyDescent="0.2">
      <c r="C85" s="2">
        <v>69.915326404458966</v>
      </c>
    </row>
    <row r="86" spans="3:3" x14ac:dyDescent="0.2">
      <c r="C86" s="2">
        <v>54.602209423111717</v>
      </c>
    </row>
    <row r="87" spans="3:3" x14ac:dyDescent="0.2">
      <c r="C87" s="2">
        <v>45.573486537231659</v>
      </c>
    </row>
    <row r="88" spans="3:3" x14ac:dyDescent="0.2">
      <c r="C88" s="2">
        <v>53.332271751642857</v>
      </c>
    </row>
    <row r="89" spans="3:3" x14ac:dyDescent="0.2">
      <c r="C89" s="2">
        <v>65.765458573640871</v>
      </c>
    </row>
    <row r="90" spans="3:3" x14ac:dyDescent="0.2">
      <c r="C90" s="2">
        <v>61.642073480131543</v>
      </c>
    </row>
    <row r="91" spans="3:3" x14ac:dyDescent="0.2">
      <c r="C91" s="2">
        <v>66.665817404357114</v>
      </c>
    </row>
    <row r="92" spans="3:3" x14ac:dyDescent="0.2">
      <c r="C92" s="2">
        <v>59.118794364683701</v>
      </c>
    </row>
    <row r="93" spans="3:3" x14ac:dyDescent="0.2">
      <c r="C93" s="2">
        <v>53.131251973821705</v>
      </c>
    </row>
    <row r="94" spans="3:3" x14ac:dyDescent="0.2">
      <c r="C94" s="2">
        <v>60.444215477689639</v>
      </c>
    </row>
    <row r="95" spans="3:3" x14ac:dyDescent="0.2">
      <c r="C95" s="2">
        <v>47.280165109048141</v>
      </c>
    </row>
    <row r="96" spans="3:3" x14ac:dyDescent="0.2">
      <c r="C96" s="2">
        <v>48.229810798732444</v>
      </c>
    </row>
    <row r="97" spans="3:3" x14ac:dyDescent="0.2">
      <c r="C97" s="2">
        <v>48.692457465327614</v>
      </c>
    </row>
    <row r="98" spans="3:3" x14ac:dyDescent="0.2">
      <c r="C98" s="2">
        <v>52.085182557405098</v>
      </c>
    </row>
    <row r="99" spans="3:3" x14ac:dyDescent="0.2">
      <c r="C99" s="2">
        <v>42.085748075599213</v>
      </c>
    </row>
    <row r="100" spans="3:3" x14ac:dyDescent="0.2">
      <c r="C100" s="2">
        <v>70.557380542680193</v>
      </c>
    </row>
    <row r="101" spans="3:3" x14ac:dyDescent="0.2">
      <c r="C101" s="2">
        <v>60.943745596972747</v>
      </c>
    </row>
    <row r="102" spans="3:3" x14ac:dyDescent="0.2">
      <c r="C102" s="2">
        <v>83.028657473088415</v>
      </c>
    </row>
    <row r="103" spans="3:3" x14ac:dyDescent="0.2">
      <c r="C103" s="2">
        <v>50.440101324799606</v>
      </c>
    </row>
    <row r="104" spans="3:3" x14ac:dyDescent="0.2">
      <c r="C104" s="2">
        <v>52.818641758355092</v>
      </c>
    </row>
    <row r="105" spans="3:3" x14ac:dyDescent="0.2">
      <c r="C105" s="2">
        <v>70.093658907980256</v>
      </c>
    </row>
    <row r="106" spans="3:3" x14ac:dyDescent="0.2">
      <c r="C106" s="2">
        <v>64.105804262386329</v>
      </c>
    </row>
    <row r="107" spans="3:3" x14ac:dyDescent="0.2">
      <c r="C107" s="2">
        <v>51.361092116888351</v>
      </c>
    </row>
    <row r="108" spans="3:3" x14ac:dyDescent="0.2">
      <c r="C108" s="2">
        <v>62.605833960261826</v>
      </c>
    </row>
    <row r="109" spans="3:3" x14ac:dyDescent="0.2">
      <c r="C109" s="2">
        <v>68.240862293967268</v>
      </c>
    </row>
    <row r="110" spans="3:3" x14ac:dyDescent="0.2">
      <c r="C110" s="2">
        <v>65.173946574547031</v>
      </c>
    </row>
    <row r="111" spans="3:3" x14ac:dyDescent="0.2">
      <c r="C111" s="2">
        <v>61.459945011074744</v>
      </c>
    </row>
    <row r="112" spans="3:3" x14ac:dyDescent="0.2">
      <c r="C112" s="2">
        <v>66.780370127717205</v>
      </c>
    </row>
    <row r="113" spans="3:3" x14ac:dyDescent="0.2">
      <c r="C113" s="2">
        <v>53.351376990210781</v>
      </c>
    </row>
    <row r="114" spans="3:3" x14ac:dyDescent="0.2">
      <c r="C114" s="2">
        <v>56.936661646872537</v>
      </c>
    </row>
    <row r="115" spans="3:3" x14ac:dyDescent="0.2">
      <c r="C115" s="2">
        <v>55.802198436248652</v>
      </c>
    </row>
    <row r="116" spans="3:3" x14ac:dyDescent="0.2">
      <c r="C116" s="2">
        <v>56.514470273713712</v>
      </c>
    </row>
    <row r="117" spans="3:3" x14ac:dyDescent="0.2">
      <c r="C117" s="2">
        <v>73.51415652914126</v>
      </c>
    </row>
    <row r="118" spans="3:3" x14ac:dyDescent="0.2">
      <c r="C118" s="2">
        <v>52.465335841564503</v>
      </c>
    </row>
    <row r="119" spans="3:3" x14ac:dyDescent="0.2">
      <c r="C119" s="2">
        <v>9.523688200622443</v>
      </c>
    </row>
    <row r="120" spans="3:3" x14ac:dyDescent="0.2">
      <c r="C120" s="2">
        <v>18.044530903888891</v>
      </c>
    </row>
    <row r="121" spans="3:3" x14ac:dyDescent="0.2">
      <c r="C121" s="2">
        <v>74.666135879217407</v>
      </c>
    </row>
    <row r="122" spans="3:3" x14ac:dyDescent="0.2">
      <c r="C122" s="2">
        <v>86.027695140635913</v>
      </c>
    </row>
    <row r="123" spans="3:3" x14ac:dyDescent="0.2">
      <c r="C123" s="2">
        <v>78.673719501034071</v>
      </c>
    </row>
    <row r="124" spans="3:3" x14ac:dyDescent="0.2">
      <c r="C124" s="2">
        <v>52.54782474423007</v>
      </c>
    </row>
    <row r="125" spans="3:3" x14ac:dyDescent="0.2">
      <c r="C125" s="2">
        <v>61.264800629548645</v>
      </c>
    </row>
    <row r="126" spans="3:3" x14ac:dyDescent="0.2">
      <c r="C126" s="2">
        <v>57.829091482194762</v>
      </c>
    </row>
    <row r="127" spans="3:3" x14ac:dyDescent="0.2">
      <c r="C127" s="2">
        <v>64.137590952953687</v>
      </c>
    </row>
    <row r="128" spans="3:3" x14ac:dyDescent="0.2">
      <c r="C128" s="2">
        <v>51.687448734561251</v>
      </c>
    </row>
    <row r="129" spans="2:6" x14ac:dyDescent="0.2">
      <c r="C129" s="2">
        <v>63.136693279079481</v>
      </c>
    </row>
    <row r="133" spans="2:6" x14ac:dyDescent="0.2">
      <c r="C133" s="5" t="s">
        <v>1</v>
      </c>
      <c r="D133" s="4"/>
      <c r="E133" s="5" t="s">
        <v>5</v>
      </c>
      <c r="F133" s="5" t="s">
        <v>5</v>
      </c>
    </row>
    <row r="134" spans="2:6" x14ac:dyDescent="0.2">
      <c r="C134" s="5" t="s">
        <v>0</v>
      </c>
      <c r="D134" s="4"/>
      <c r="E134" s="5" t="s">
        <v>0</v>
      </c>
      <c r="F134" s="5" t="s">
        <v>6</v>
      </c>
    </row>
    <row r="135" spans="2:6" x14ac:dyDescent="0.2">
      <c r="B135" s="4"/>
      <c r="C135" s="5"/>
      <c r="D135" s="4"/>
      <c r="E135" s="5"/>
      <c r="F135" s="5"/>
    </row>
    <row r="136" spans="2:6" x14ac:dyDescent="0.2">
      <c r="B136" s="4" t="s">
        <v>2</v>
      </c>
      <c r="C136" s="5">
        <f>AVERAGE(C6:C135)</f>
        <v>59.763290742397061</v>
      </c>
      <c r="D136" s="4"/>
      <c r="E136" s="5">
        <f>AVERAGE(E6:E49)</f>
        <v>68.967495802101823</v>
      </c>
      <c r="F136" s="5">
        <f>AVERAGE(F6:F49)</f>
        <v>371.69918514871222</v>
      </c>
    </row>
    <row r="137" spans="2:6" x14ac:dyDescent="0.2">
      <c r="B137" s="4" t="s">
        <v>3</v>
      </c>
      <c r="C137" s="5">
        <f>MEDIAN(C6:C129)</f>
        <v>57.948898335450991</v>
      </c>
      <c r="D137" s="4"/>
      <c r="E137" s="5">
        <f>MEDIAN(E6:E48)</f>
        <v>70.825979907648801</v>
      </c>
      <c r="F137" s="5">
        <f>MEDIAN(F6:F48)</f>
        <v>303.53703408465401</v>
      </c>
    </row>
    <row r="138" spans="2:6" x14ac:dyDescent="0.2">
      <c r="B138" s="4" t="s">
        <v>4</v>
      </c>
      <c r="C138" s="5">
        <v>124</v>
      </c>
      <c r="D138" s="4"/>
      <c r="E138" s="5">
        <v>40</v>
      </c>
      <c r="F138" s="5">
        <v>40</v>
      </c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7C36F-0AEA-7241-AEE3-0342E9230B6B}">
  <dimension ref="A1:L24"/>
  <sheetViews>
    <sheetView workbookViewId="0">
      <selection activeCell="A21" sqref="A21:C23"/>
    </sheetView>
  </sheetViews>
  <sheetFormatPr baseColWidth="10" defaultColWidth="31.6640625" defaultRowHeight="16" x14ac:dyDescent="0.2"/>
  <sheetData>
    <row r="1" spans="1:12" x14ac:dyDescent="0.2">
      <c r="A1" s="32" t="s">
        <v>130</v>
      </c>
    </row>
    <row r="3" spans="1:12" x14ac:dyDescent="0.2">
      <c r="B3" s="65" t="s">
        <v>117</v>
      </c>
      <c r="C3" s="65"/>
      <c r="D3" s="32"/>
      <c r="F3" s="65" t="s">
        <v>118</v>
      </c>
      <c r="G3" s="65"/>
      <c r="H3" s="32"/>
      <c r="J3" s="65" t="s">
        <v>119</v>
      </c>
      <c r="K3" s="65"/>
      <c r="L3" s="32"/>
    </row>
    <row r="4" spans="1:12" x14ac:dyDescent="0.2">
      <c r="B4" s="38" t="s">
        <v>137</v>
      </c>
      <c r="C4" s="38" t="s">
        <v>135</v>
      </c>
      <c r="D4" s="43"/>
      <c r="F4" s="38" t="s">
        <v>137</v>
      </c>
      <c r="G4" s="38" t="s">
        <v>135</v>
      </c>
      <c r="H4" s="43"/>
      <c r="J4" s="38" t="s">
        <v>137</v>
      </c>
      <c r="K4" s="38" t="s">
        <v>135</v>
      </c>
      <c r="L4" s="43"/>
    </row>
    <row r="5" spans="1:12" x14ac:dyDescent="0.2">
      <c r="A5" s="32" t="s">
        <v>131</v>
      </c>
      <c r="B5" s="32" t="s">
        <v>132</v>
      </c>
      <c r="C5" s="32" t="s">
        <v>132</v>
      </c>
      <c r="D5" s="32"/>
      <c r="E5" s="32"/>
      <c r="F5" s="32" t="s">
        <v>132</v>
      </c>
      <c r="G5" s="32" t="s">
        <v>132</v>
      </c>
      <c r="H5" s="32"/>
      <c r="I5" s="32"/>
      <c r="J5" s="32" t="s">
        <v>132</v>
      </c>
      <c r="K5" s="32" t="s">
        <v>132</v>
      </c>
      <c r="L5" s="32"/>
    </row>
    <row r="6" spans="1:12" x14ac:dyDescent="0.2">
      <c r="A6">
        <v>1</v>
      </c>
      <c r="B6">
        <v>53.57</v>
      </c>
      <c r="C6">
        <v>31.25</v>
      </c>
      <c r="D6" s="45"/>
      <c r="E6">
        <v>1</v>
      </c>
      <c r="F6">
        <v>41.67</v>
      </c>
      <c r="G6">
        <v>33.33</v>
      </c>
      <c r="I6">
        <v>1</v>
      </c>
      <c r="J6">
        <v>11.76</v>
      </c>
      <c r="K6">
        <v>50</v>
      </c>
    </row>
    <row r="7" spans="1:12" x14ac:dyDescent="0.2">
      <c r="A7">
        <v>2</v>
      </c>
      <c r="B7">
        <v>7.69</v>
      </c>
      <c r="C7">
        <v>55.56</v>
      </c>
      <c r="D7" s="45"/>
      <c r="E7">
        <v>2</v>
      </c>
      <c r="F7">
        <v>27.27</v>
      </c>
      <c r="G7">
        <v>64.290000000000006</v>
      </c>
      <c r="I7">
        <v>2</v>
      </c>
      <c r="J7">
        <v>46.15</v>
      </c>
      <c r="K7">
        <v>11.11</v>
      </c>
    </row>
    <row r="8" spans="1:12" x14ac:dyDescent="0.2">
      <c r="A8">
        <v>3</v>
      </c>
      <c r="B8">
        <v>75</v>
      </c>
      <c r="C8">
        <v>41.67</v>
      </c>
      <c r="D8" s="35"/>
      <c r="E8">
        <v>3</v>
      </c>
      <c r="F8">
        <v>0</v>
      </c>
      <c r="G8">
        <v>42.86</v>
      </c>
      <c r="I8">
        <v>3</v>
      </c>
      <c r="J8">
        <v>25</v>
      </c>
      <c r="K8">
        <v>52.38</v>
      </c>
    </row>
    <row r="9" spans="1:12" x14ac:dyDescent="0.2">
      <c r="A9">
        <v>4</v>
      </c>
      <c r="B9">
        <v>14.29</v>
      </c>
      <c r="C9">
        <v>42.86</v>
      </c>
      <c r="D9" s="35"/>
      <c r="E9">
        <v>4</v>
      </c>
      <c r="F9">
        <v>11.11</v>
      </c>
      <c r="G9">
        <v>8.33</v>
      </c>
      <c r="I9">
        <v>4</v>
      </c>
      <c r="J9">
        <v>20</v>
      </c>
      <c r="K9">
        <v>40</v>
      </c>
    </row>
    <row r="10" spans="1:12" x14ac:dyDescent="0.2">
      <c r="A10">
        <v>5</v>
      </c>
      <c r="B10">
        <v>15.79</v>
      </c>
      <c r="C10">
        <v>62.5</v>
      </c>
      <c r="D10" s="35"/>
      <c r="E10">
        <v>5</v>
      </c>
      <c r="F10">
        <v>53.33</v>
      </c>
      <c r="G10">
        <v>15.38</v>
      </c>
      <c r="I10">
        <v>5</v>
      </c>
      <c r="J10">
        <v>33.33</v>
      </c>
      <c r="K10">
        <v>46.43</v>
      </c>
    </row>
    <row r="11" spans="1:12" x14ac:dyDescent="0.2">
      <c r="A11">
        <v>6</v>
      </c>
      <c r="B11">
        <v>25</v>
      </c>
      <c r="C11">
        <v>26.32</v>
      </c>
      <c r="D11" s="35"/>
      <c r="E11">
        <v>6</v>
      </c>
      <c r="F11">
        <v>10</v>
      </c>
      <c r="G11">
        <v>38.46</v>
      </c>
      <c r="I11">
        <v>6</v>
      </c>
      <c r="J11">
        <v>22.73</v>
      </c>
      <c r="K11">
        <v>35</v>
      </c>
    </row>
    <row r="12" spans="1:12" x14ac:dyDescent="0.2">
      <c r="A12">
        <v>7</v>
      </c>
      <c r="B12">
        <v>25</v>
      </c>
      <c r="C12">
        <v>33.33</v>
      </c>
      <c r="D12" s="35"/>
      <c r="E12">
        <v>7</v>
      </c>
      <c r="F12">
        <v>15.38</v>
      </c>
      <c r="G12">
        <v>31.25</v>
      </c>
      <c r="I12">
        <v>7</v>
      </c>
      <c r="J12">
        <v>31.25</v>
      </c>
      <c r="K12">
        <v>12.5</v>
      </c>
    </row>
    <row r="13" spans="1:12" x14ac:dyDescent="0.2">
      <c r="B13" s="35"/>
      <c r="C13" s="35"/>
      <c r="D13" s="35"/>
      <c r="F13" s="35"/>
      <c r="G13" s="35"/>
      <c r="H13" s="35"/>
      <c r="J13" s="35"/>
      <c r="K13" s="35"/>
      <c r="L13" s="35"/>
    </row>
    <row r="14" spans="1:12" x14ac:dyDescent="0.2">
      <c r="A14" s="32" t="s">
        <v>126</v>
      </c>
      <c r="B14" s="22">
        <f>AVERAGE(B6:B13)</f>
        <v>30.905714285714282</v>
      </c>
      <c r="C14" s="22">
        <f>AVERAGE(C6:C13)</f>
        <v>41.927142857142861</v>
      </c>
      <c r="D14" s="22"/>
      <c r="E14" s="32" t="s">
        <v>126</v>
      </c>
      <c r="F14" s="22">
        <f>AVERAGE(F6:F13)</f>
        <v>22.68</v>
      </c>
      <c r="G14" s="22">
        <f>AVERAGE(G6:G13)</f>
        <v>33.414285714285718</v>
      </c>
      <c r="H14" s="22"/>
      <c r="I14" s="32" t="s">
        <v>126</v>
      </c>
      <c r="J14" s="22">
        <f>AVERAGE(J6:J13)</f>
        <v>27.174285714285713</v>
      </c>
      <c r="K14" s="22">
        <f>AVERAGE(K6:K13)</f>
        <v>35.345714285714287</v>
      </c>
      <c r="L14" s="22"/>
    </row>
    <row r="21" spans="1:7" x14ac:dyDescent="0.2">
      <c r="A21" s="40"/>
      <c r="B21" s="41" t="s">
        <v>137</v>
      </c>
      <c r="C21" s="41" t="s">
        <v>135</v>
      </c>
      <c r="E21" s="38"/>
    </row>
    <row r="22" spans="1:7" x14ac:dyDescent="0.2">
      <c r="A22" s="41" t="s">
        <v>127</v>
      </c>
      <c r="B22" s="42">
        <f>AVERAGE(B14,F14,J14)</f>
        <v>26.919999999999998</v>
      </c>
      <c r="C22" s="42">
        <f>AVERAGE(C14,G14,K14)</f>
        <v>36.895714285714291</v>
      </c>
      <c r="E22" s="39"/>
    </row>
    <row r="23" spans="1:7" x14ac:dyDescent="0.2">
      <c r="A23" s="41" t="s">
        <v>8</v>
      </c>
      <c r="B23" s="42">
        <f>STDEV(B14,F14,J14)</f>
        <v>4.1187485715832004</v>
      </c>
      <c r="C23" s="42">
        <f>STDEV(C14,G14,K14)</f>
        <v>4.4630773221705979</v>
      </c>
      <c r="E23" s="39"/>
    </row>
    <row r="24" spans="1:7" x14ac:dyDescent="0.2">
      <c r="D24" s="38"/>
      <c r="E24" s="39"/>
      <c r="F24" s="39"/>
      <c r="G24" s="39"/>
    </row>
  </sheetData>
  <mergeCells count="3">
    <mergeCell ref="B3:C3"/>
    <mergeCell ref="F3:G3"/>
    <mergeCell ref="J3:K3"/>
  </mergeCells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73858-0CE0-5D43-B5E4-F4CAC896960C}">
  <dimension ref="A1:AL23"/>
  <sheetViews>
    <sheetView workbookViewId="0">
      <selection activeCell="D21" sqref="D21:H23"/>
    </sheetView>
  </sheetViews>
  <sheetFormatPr baseColWidth="10" defaultColWidth="22.6640625" defaultRowHeight="16" x14ac:dyDescent="0.2"/>
  <sheetData>
    <row r="1" spans="1:38" x14ac:dyDescent="0.2">
      <c r="A1" s="32" t="s">
        <v>116</v>
      </c>
    </row>
    <row r="3" spans="1:38" x14ac:dyDescent="0.2">
      <c r="B3" s="65" t="s">
        <v>117</v>
      </c>
      <c r="C3" s="65"/>
      <c r="D3" s="65"/>
      <c r="E3" s="65"/>
      <c r="F3" s="65"/>
      <c r="G3" s="65"/>
      <c r="H3" s="65"/>
      <c r="I3" s="65"/>
      <c r="J3" s="33"/>
      <c r="K3" s="32"/>
      <c r="L3" s="32"/>
      <c r="O3" s="65" t="s">
        <v>118</v>
      </c>
      <c r="P3" s="65"/>
      <c r="Q3" s="65"/>
      <c r="R3" s="65"/>
      <c r="S3" s="65"/>
      <c r="T3" s="65"/>
      <c r="U3" s="65"/>
      <c r="V3" s="65"/>
      <c r="W3" s="33"/>
      <c r="X3" s="32"/>
      <c r="Y3" s="32"/>
      <c r="Z3" s="33"/>
      <c r="AB3" s="65" t="s">
        <v>119</v>
      </c>
      <c r="AC3" s="65"/>
      <c r="AD3" s="65"/>
      <c r="AE3" s="65"/>
      <c r="AF3" s="65"/>
      <c r="AG3" s="65"/>
      <c r="AH3" s="65"/>
      <c r="AI3" s="65"/>
      <c r="AJ3" s="33"/>
      <c r="AK3" s="32"/>
      <c r="AL3" s="32"/>
    </row>
    <row r="4" spans="1:38" x14ac:dyDescent="0.2">
      <c r="B4" s="66" t="s">
        <v>133</v>
      </c>
      <c r="C4" s="66"/>
      <c r="D4" s="66"/>
      <c r="E4" s="66" t="s">
        <v>134</v>
      </c>
      <c r="F4" s="66"/>
      <c r="G4" s="66"/>
      <c r="H4" s="66" t="s">
        <v>135</v>
      </c>
      <c r="I4" s="66"/>
      <c r="J4" s="66"/>
      <c r="K4" s="43"/>
      <c r="L4" s="43"/>
      <c r="O4" s="66" t="s">
        <v>133</v>
      </c>
      <c r="P4" s="66"/>
      <c r="Q4" s="66"/>
      <c r="R4" s="66" t="s">
        <v>134</v>
      </c>
      <c r="S4" s="66"/>
      <c r="T4" s="66"/>
      <c r="U4" s="66" t="s">
        <v>135</v>
      </c>
      <c r="V4" s="66"/>
      <c r="W4" s="66"/>
      <c r="X4" s="43"/>
      <c r="Y4" s="43"/>
      <c r="Z4" s="34"/>
      <c r="AB4" s="66" t="s">
        <v>133</v>
      </c>
      <c r="AC4" s="66"/>
      <c r="AD4" s="66"/>
      <c r="AE4" s="66" t="s">
        <v>134</v>
      </c>
      <c r="AF4" s="66"/>
      <c r="AG4" s="66"/>
      <c r="AH4" s="66" t="s">
        <v>135</v>
      </c>
      <c r="AI4" s="66"/>
      <c r="AJ4" s="66"/>
      <c r="AK4" s="43"/>
      <c r="AL4" s="43"/>
    </row>
    <row r="5" spans="1:38" x14ac:dyDescent="0.2">
      <c r="A5" s="32" t="s">
        <v>122</v>
      </c>
      <c r="B5" s="32" t="s">
        <v>123</v>
      </c>
      <c r="C5" s="32" t="s">
        <v>124</v>
      </c>
      <c r="D5" s="32" t="s">
        <v>116</v>
      </c>
      <c r="E5" s="32" t="s">
        <v>123</v>
      </c>
      <c r="F5" s="32" t="s">
        <v>124</v>
      </c>
      <c r="G5" s="32" t="s">
        <v>116</v>
      </c>
      <c r="H5" s="32" t="s">
        <v>123</v>
      </c>
      <c r="I5" s="32" t="s">
        <v>124</v>
      </c>
      <c r="J5" s="32" t="s">
        <v>116</v>
      </c>
      <c r="K5" s="32"/>
      <c r="L5" s="32"/>
      <c r="N5" s="32" t="s">
        <v>122</v>
      </c>
      <c r="O5" s="32" t="s">
        <v>123</v>
      </c>
      <c r="P5" s="32" t="s">
        <v>124</v>
      </c>
      <c r="Q5" s="32" t="s">
        <v>116</v>
      </c>
      <c r="R5" s="32" t="s">
        <v>123</v>
      </c>
      <c r="S5" s="32" t="s">
        <v>124</v>
      </c>
      <c r="T5" s="32" t="s">
        <v>116</v>
      </c>
      <c r="U5" s="32" t="s">
        <v>123</v>
      </c>
      <c r="V5" s="32" t="s">
        <v>124</v>
      </c>
      <c r="W5" s="32" t="s">
        <v>116</v>
      </c>
      <c r="X5" s="32"/>
      <c r="Y5" s="32"/>
      <c r="AA5" s="32" t="s">
        <v>122</v>
      </c>
      <c r="AB5" s="32" t="s">
        <v>123</v>
      </c>
      <c r="AC5" s="32" t="s">
        <v>124</v>
      </c>
      <c r="AD5" s="32" t="s">
        <v>116</v>
      </c>
      <c r="AE5" s="32" t="s">
        <v>123</v>
      </c>
      <c r="AF5" s="32" t="s">
        <v>124</v>
      </c>
      <c r="AG5" s="32" t="s">
        <v>116</v>
      </c>
      <c r="AH5" s="32" t="s">
        <v>123</v>
      </c>
      <c r="AI5" s="32" t="s">
        <v>124</v>
      </c>
      <c r="AJ5" s="32" t="s">
        <v>116</v>
      </c>
      <c r="AK5" s="32"/>
      <c r="AL5" s="32"/>
    </row>
    <row r="6" spans="1:38" x14ac:dyDescent="0.2">
      <c r="A6">
        <v>1</v>
      </c>
      <c r="B6" s="46">
        <v>118</v>
      </c>
      <c r="C6" s="46">
        <v>36</v>
      </c>
      <c r="D6">
        <f>C6*100/B6</f>
        <v>30.508474576271187</v>
      </c>
      <c r="E6" s="46">
        <v>127</v>
      </c>
      <c r="F6" s="46">
        <v>38</v>
      </c>
      <c r="G6">
        <f>F6*100/E6</f>
        <v>29.921259842519685</v>
      </c>
      <c r="H6" s="46">
        <v>113</v>
      </c>
      <c r="I6" s="46">
        <v>41</v>
      </c>
      <c r="J6">
        <f>I6*100/H6</f>
        <v>36.283185840707965</v>
      </c>
      <c r="K6" s="35"/>
      <c r="L6" s="35"/>
      <c r="N6">
        <v>1</v>
      </c>
      <c r="O6" s="46">
        <v>146</v>
      </c>
      <c r="P6" s="46">
        <v>54</v>
      </c>
      <c r="Q6">
        <f>P6*100/O6</f>
        <v>36.986301369863014</v>
      </c>
      <c r="R6" s="46">
        <v>127</v>
      </c>
      <c r="S6" s="46">
        <v>38</v>
      </c>
      <c r="T6">
        <f>S6*100/R6</f>
        <v>29.921259842519685</v>
      </c>
      <c r="U6" s="46">
        <v>145</v>
      </c>
      <c r="V6" s="46">
        <v>59</v>
      </c>
      <c r="W6">
        <f>V6*100/U6</f>
        <v>40.689655172413794</v>
      </c>
      <c r="X6" s="35"/>
      <c r="Y6" s="35"/>
      <c r="Z6" s="36"/>
      <c r="AA6">
        <v>1</v>
      </c>
      <c r="AB6" s="46">
        <v>107</v>
      </c>
      <c r="AC6" s="46">
        <v>25</v>
      </c>
      <c r="AD6">
        <f>AC6*100/AB6</f>
        <v>23.364485981308412</v>
      </c>
      <c r="AE6" s="46">
        <v>117</v>
      </c>
      <c r="AF6" s="46">
        <v>34</v>
      </c>
      <c r="AG6">
        <f>AF6*100/AE6</f>
        <v>29.05982905982906</v>
      </c>
      <c r="AH6" s="46">
        <v>91</v>
      </c>
      <c r="AI6" s="46">
        <v>39</v>
      </c>
      <c r="AJ6">
        <f>AI6*100/AH6</f>
        <v>42.857142857142854</v>
      </c>
      <c r="AK6" s="35"/>
      <c r="AL6" s="35"/>
    </row>
    <row r="7" spans="1:38" x14ac:dyDescent="0.2">
      <c r="A7">
        <v>2</v>
      </c>
      <c r="B7" s="46">
        <v>148</v>
      </c>
      <c r="C7" s="46">
        <v>44</v>
      </c>
      <c r="D7">
        <f t="shared" ref="D7" si="0">C7*100/B7</f>
        <v>29.72972972972973</v>
      </c>
      <c r="E7" s="46"/>
      <c r="F7" s="46"/>
      <c r="H7" s="46">
        <v>90</v>
      </c>
      <c r="I7" s="46">
        <v>39</v>
      </c>
      <c r="J7">
        <f t="shared" ref="J7:J11" si="1">I7*100/H7</f>
        <v>43.333333333333336</v>
      </c>
      <c r="K7" s="35"/>
      <c r="L7" s="35"/>
      <c r="N7">
        <v>2</v>
      </c>
      <c r="O7" s="46">
        <v>143</v>
      </c>
      <c r="P7" s="46">
        <v>36</v>
      </c>
      <c r="Q7">
        <f t="shared" ref="Q7:Q9" si="2">P7*100/O7</f>
        <v>25.174825174825173</v>
      </c>
      <c r="R7" s="46">
        <v>184</v>
      </c>
      <c r="S7" s="46">
        <v>38</v>
      </c>
      <c r="T7">
        <f t="shared" ref="T7:T8" si="3">S7*100/R7</f>
        <v>20.652173913043477</v>
      </c>
      <c r="U7" s="46">
        <v>152</v>
      </c>
      <c r="V7" s="46">
        <v>63</v>
      </c>
      <c r="W7">
        <f t="shared" ref="W7:W9" si="4">V7*100/U7</f>
        <v>41.44736842105263</v>
      </c>
      <c r="X7" s="35"/>
      <c r="Y7" s="35"/>
      <c r="Z7" s="36"/>
      <c r="AA7">
        <v>2</v>
      </c>
      <c r="AB7" s="46">
        <v>117</v>
      </c>
      <c r="AC7" s="46">
        <v>39</v>
      </c>
      <c r="AD7">
        <f t="shared" ref="AD7:AD8" si="5">AC7*100/AB7</f>
        <v>33.333333333333336</v>
      </c>
      <c r="AE7" s="46">
        <v>136</v>
      </c>
      <c r="AF7" s="46">
        <v>29</v>
      </c>
      <c r="AG7">
        <f t="shared" ref="AG7:AG8" si="6">AF7*100/AE7</f>
        <v>21.323529411764707</v>
      </c>
      <c r="AH7" s="46">
        <v>120</v>
      </c>
      <c r="AI7" s="46">
        <v>51</v>
      </c>
      <c r="AJ7">
        <f t="shared" ref="AJ7:AJ8" si="7">AI7*100/AH7</f>
        <v>42.5</v>
      </c>
      <c r="AK7" s="35"/>
      <c r="AL7" s="35"/>
    </row>
    <row r="8" spans="1:38" x14ac:dyDescent="0.2">
      <c r="A8">
        <v>3</v>
      </c>
      <c r="B8" s="46"/>
      <c r="C8" s="46"/>
      <c r="E8" s="46"/>
      <c r="F8" s="46"/>
      <c r="H8" s="46">
        <v>129</v>
      </c>
      <c r="I8" s="46">
        <v>54</v>
      </c>
      <c r="J8">
        <f t="shared" si="1"/>
        <v>41.860465116279073</v>
      </c>
      <c r="K8" s="35"/>
      <c r="L8" s="35"/>
      <c r="N8">
        <v>3</v>
      </c>
      <c r="O8" s="46">
        <v>235</v>
      </c>
      <c r="P8" s="46">
        <v>50</v>
      </c>
      <c r="Q8">
        <f t="shared" si="2"/>
        <v>21.276595744680851</v>
      </c>
      <c r="R8" s="46">
        <v>151</v>
      </c>
      <c r="S8" s="46">
        <v>51</v>
      </c>
      <c r="T8">
        <f t="shared" si="3"/>
        <v>33.774834437086092</v>
      </c>
      <c r="U8" s="46">
        <v>152</v>
      </c>
      <c r="V8" s="46">
        <v>68</v>
      </c>
      <c r="W8">
        <f t="shared" si="4"/>
        <v>44.736842105263158</v>
      </c>
      <c r="X8" s="35"/>
      <c r="Y8" s="35"/>
      <c r="Z8" s="36"/>
      <c r="AA8">
        <v>3</v>
      </c>
      <c r="AB8" s="46">
        <v>135</v>
      </c>
      <c r="AC8" s="46">
        <v>47</v>
      </c>
      <c r="AD8">
        <f t="shared" si="5"/>
        <v>34.814814814814817</v>
      </c>
      <c r="AE8" s="46">
        <v>126</v>
      </c>
      <c r="AF8" s="46">
        <v>40</v>
      </c>
      <c r="AG8">
        <f t="shared" si="6"/>
        <v>31.746031746031747</v>
      </c>
      <c r="AH8" s="46">
        <v>121</v>
      </c>
      <c r="AI8" s="46">
        <v>45</v>
      </c>
      <c r="AJ8">
        <f t="shared" si="7"/>
        <v>37.190082644628099</v>
      </c>
      <c r="AK8" s="35"/>
      <c r="AL8" s="35"/>
    </row>
    <row r="9" spans="1:38" x14ac:dyDescent="0.2">
      <c r="A9">
        <v>4</v>
      </c>
      <c r="B9" s="46"/>
      <c r="C9" s="46"/>
      <c r="E9" s="46"/>
      <c r="F9" s="46"/>
      <c r="H9" s="46">
        <v>102</v>
      </c>
      <c r="I9" s="46">
        <v>39</v>
      </c>
      <c r="J9">
        <f t="shared" si="1"/>
        <v>38.235294117647058</v>
      </c>
      <c r="K9" s="35"/>
      <c r="L9" s="35"/>
      <c r="N9">
        <v>4</v>
      </c>
      <c r="O9" s="46">
        <v>151</v>
      </c>
      <c r="P9" s="46">
        <v>39</v>
      </c>
      <c r="Q9">
        <f t="shared" si="2"/>
        <v>25.827814569536425</v>
      </c>
      <c r="R9" s="46"/>
      <c r="S9" s="46"/>
      <c r="U9" s="46">
        <v>131</v>
      </c>
      <c r="V9" s="46">
        <v>61</v>
      </c>
      <c r="W9">
        <f t="shared" si="4"/>
        <v>46.564885496183209</v>
      </c>
      <c r="X9" s="35"/>
      <c r="Y9" s="35"/>
      <c r="Z9" s="36"/>
      <c r="AA9">
        <v>4</v>
      </c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 x14ac:dyDescent="0.2">
      <c r="B10" s="46"/>
      <c r="C10" s="46"/>
      <c r="E10" s="46"/>
      <c r="F10" s="46"/>
      <c r="H10" s="46">
        <v>143</v>
      </c>
      <c r="I10" s="46">
        <v>55</v>
      </c>
      <c r="J10">
        <f t="shared" si="1"/>
        <v>38.46153846153846</v>
      </c>
      <c r="K10" s="35"/>
      <c r="L10" s="35"/>
      <c r="O10" s="46"/>
      <c r="P10" s="46"/>
      <c r="R10" s="46"/>
      <c r="S10" s="46"/>
      <c r="U10" s="2"/>
      <c r="V10" s="2"/>
      <c r="X10" s="35"/>
      <c r="Y10" s="35"/>
      <c r="Z10" s="36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 x14ac:dyDescent="0.2">
      <c r="B11" s="46"/>
      <c r="C11" s="46"/>
      <c r="E11" s="46"/>
      <c r="F11" s="46"/>
      <c r="H11" s="46">
        <v>128</v>
      </c>
      <c r="I11" s="46">
        <v>62</v>
      </c>
      <c r="J11">
        <f t="shared" si="1"/>
        <v>48.4375</v>
      </c>
      <c r="K11" s="35"/>
      <c r="L11" s="35"/>
      <c r="O11" s="46"/>
      <c r="P11" s="46"/>
      <c r="R11" s="46"/>
      <c r="S11" s="46"/>
      <c r="U11" s="2"/>
      <c r="V11" s="2"/>
      <c r="X11" s="35"/>
      <c r="Y11" s="35"/>
      <c r="Z11" s="36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x14ac:dyDescent="0.2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O12" s="2"/>
      <c r="P12" s="2"/>
      <c r="Q12" s="2"/>
      <c r="R12" s="2"/>
      <c r="S12" s="2"/>
      <c r="T12" s="2"/>
      <c r="U12" s="2"/>
      <c r="V12" s="2"/>
      <c r="W12" s="2"/>
      <c r="X12" s="35"/>
      <c r="Y12" s="35"/>
      <c r="Z12" s="36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 x14ac:dyDescent="0.2">
      <c r="A13" t="s">
        <v>136</v>
      </c>
      <c r="B13" s="22"/>
      <c r="C13" s="22"/>
      <c r="D13" s="22">
        <f>AVERAGE(D6:D9)</f>
        <v>30.119102153000458</v>
      </c>
      <c r="E13" s="22"/>
      <c r="F13" s="22"/>
      <c r="G13" s="22">
        <f>AVERAGE(G6:G9)</f>
        <v>29.921259842519685</v>
      </c>
      <c r="H13" s="22"/>
      <c r="I13" s="22"/>
      <c r="J13" s="22">
        <f>AVERAGE(J6:J11)</f>
        <v>41.10188614491765</v>
      </c>
      <c r="K13" s="22"/>
      <c r="L13" s="22"/>
      <c r="O13" s="22"/>
      <c r="P13" s="22"/>
      <c r="Q13" s="22">
        <f>AVERAGE(Q6:Q9)</f>
        <v>27.316384214726366</v>
      </c>
      <c r="R13" s="22"/>
      <c r="S13" s="22"/>
      <c r="T13" s="22">
        <f>AVERAGE(T6:T9)</f>
        <v>28.116089397549747</v>
      </c>
      <c r="U13" s="22"/>
      <c r="V13" s="22"/>
      <c r="W13" s="22">
        <f>AVERAGE(W6:W9)</f>
        <v>43.359687798728203</v>
      </c>
      <c r="X13" s="22"/>
      <c r="Y13" s="22"/>
      <c r="AB13" s="22"/>
      <c r="AC13" s="22"/>
      <c r="AD13" s="22">
        <f>AVERAGE(AD6:AD9)</f>
        <v>30.504211376485518</v>
      </c>
      <c r="AE13" s="22"/>
      <c r="AF13" s="22"/>
      <c r="AG13" s="22">
        <f>AVERAGE(AG6:AG9)</f>
        <v>27.376463405875171</v>
      </c>
      <c r="AH13" s="22"/>
      <c r="AI13" s="22"/>
      <c r="AJ13" s="22">
        <f>AVERAGE(AJ6:AJ9)</f>
        <v>40.849075167256984</v>
      </c>
      <c r="AK13" s="22"/>
      <c r="AL13" s="22"/>
    </row>
    <row r="15" spans="1:38" x14ac:dyDescent="0.2">
      <c r="B15" s="22"/>
      <c r="C15" s="22"/>
      <c r="D15" s="37"/>
      <c r="E15" s="22"/>
      <c r="F15" s="22"/>
      <c r="G15" s="37"/>
      <c r="H15" s="22"/>
      <c r="I15" s="22"/>
      <c r="J15" s="37"/>
      <c r="K15" s="22"/>
      <c r="L15" s="22"/>
      <c r="N15" s="32"/>
      <c r="O15" s="22"/>
      <c r="P15" s="22"/>
      <c r="Q15" s="37"/>
      <c r="R15" s="22"/>
      <c r="S15" s="22"/>
      <c r="T15" s="37"/>
      <c r="U15" s="22"/>
      <c r="V15" s="22"/>
      <c r="W15" s="37"/>
      <c r="X15" s="22"/>
      <c r="Y15" s="22"/>
      <c r="Z15" s="22"/>
      <c r="AA15" s="32"/>
      <c r="AB15" s="22"/>
      <c r="AC15" s="22"/>
      <c r="AD15" s="37"/>
      <c r="AE15" s="22"/>
      <c r="AF15" s="22"/>
      <c r="AG15" s="37"/>
      <c r="AH15" s="22"/>
      <c r="AI15" s="22"/>
      <c r="AJ15" s="37"/>
      <c r="AK15" s="22"/>
      <c r="AL15" s="22"/>
    </row>
    <row r="21" spans="4:14" x14ac:dyDescent="0.2">
      <c r="D21" s="40"/>
      <c r="E21" s="40"/>
      <c r="F21" s="47" t="s">
        <v>133</v>
      </c>
      <c r="G21" s="47" t="s">
        <v>134</v>
      </c>
      <c r="H21" s="47" t="s">
        <v>135</v>
      </c>
      <c r="L21" s="43"/>
      <c r="M21" s="43"/>
      <c r="N21" s="43"/>
    </row>
    <row r="22" spans="4:14" x14ac:dyDescent="0.2">
      <c r="D22" s="41" t="s">
        <v>127</v>
      </c>
      <c r="E22" s="41"/>
      <c r="F22" s="42">
        <f>AVERAGE(D13,Q13,AD13)</f>
        <v>29.313232581404112</v>
      </c>
      <c r="G22" s="42">
        <f>AVERAGE(G13,T13,AG13)</f>
        <v>28.471270881981535</v>
      </c>
      <c r="H22" s="42">
        <f>AVERAGE(J13,W13,AJ13)</f>
        <v>41.770216370300943</v>
      </c>
      <c r="L22" s="44"/>
    </row>
    <row r="23" spans="4:14" x14ac:dyDescent="0.2">
      <c r="D23" s="41" t="s">
        <v>8</v>
      </c>
      <c r="E23" s="41"/>
      <c r="F23" s="42">
        <f>STDEV(D13,Q13,AD13)</f>
        <v>1.740008571280903</v>
      </c>
      <c r="G23" s="42">
        <f>STDEV(G13,T13,AG13)</f>
        <v>1.3090502821328256</v>
      </c>
      <c r="H23" s="42">
        <f>STDEV(J13,W13,AJ13)</f>
        <v>1.3823143325403142</v>
      </c>
      <c r="L23" s="44"/>
    </row>
  </sheetData>
  <mergeCells count="12">
    <mergeCell ref="AE4:AG4"/>
    <mergeCell ref="AH4:AJ4"/>
    <mergeCell ref="B3:I3"/>
    <mergeCell ref="O3:V3"/>
    <mergeCell ref="AB3:AI3"/>
    <mergeCell ref="B4:D4"/>
    <mergeCell ref="E4:G4"/>
    <mergeCell ref="H4:J4"/>
    <mergeCell ref="O4:Q4"/>
    <mergeCell ref="R4:T4"/>
    <mergeCell ref="U4:W4"/>
    <mergeCell ref="AB4:AD4"/>
  </mergeCells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01ABD-2202-E64A-AD6D-9F7392573D5B}">
  <dimension ref="A1:L25"/>
  <sheetViews>
    <sheetView workbookViewId="0">
      <selection activeCell="A22" sqref="A22:C24"/>
    </sheetView>
  </sheetViews>
  <sheetFormatPr baseColWidth="10" defaultColWidth="31.6640625" defaultRowHeight="16" x14ac:dyDescent="0.2"/>
  <sheetData>
    <row r="1" spans="1:12" x14ac:dyDescent="0.2">
      <c r="A1" s="32" t="s">
        <v>130</v>
      </c>
    </row>
    <row r="3" spans="1:12" x14ac:dyDescent="0.2">
      <c r="B3" s="65" t="s">
        <v>117</v>
      </c>
      <c r="C3" s="65"/>
      <c r="D3" s="32"/>
      <c r="F3" s="65" t="s">
        <v>118</v>
      </c>
      <c r="G3" s="65"/>
      <c r="H3" s="32"/>
      <c r="J3" s="65" t="s">
        <v>119</v>
      </c>
      <c r="K3" s="65"/>
      <c r="L3" s="32"/>
    </row>
    <row r="4" spans="1:12" x14ac:dyDescent="0.2">
      <c r="B4" s="38" t="s">
        <v>137</v>
      </c>
      <c r="C4" s="38" t="s">
        <v>135</v>
      </c>
      <c r="D4" s="43"/>
      <c r="F4" s="38" t="s">
        <v>137</v>
      </c>
      <c r="G4" s="38" t="s">
        <v>135</v>
      </c>
      <c r="H4" s="43"/>
      <c r="J4" s="38" t="s">
        <v>137</v>
      </c>
      <c r="K4" s="38" t="s">
        <v>135</v>
      </c>
      <c r="L4" s="43"/>
    </row>
    <row r="5" spans="1:12" x14ac:dyDescent="0.2">
      <c r="A5" s="32" t="s">
        <v>131</v>
      </c>
      <c r="B5" s="32" t="s">
        <v>132</v>
      </c>
      <c r="C5" s="32" t="s">
        <v>132</v>
      </c>
      <c r="D5" s="32"/>
      <c r="E5" s="32"/>
      <c r="F5" s="32" t="s">
        <v>132</v>
      </c>
      <c r="G5" s="32" t="s">
        <v>132</v>
      </c>
      <c r="H5" s="32"/>
      <c r="I5" s="32"/>
      <c r="J5" s="32" t="s">
        <v>132</v>
      </c>
      <c r="K5" s="32" t="s">
        <v>132</v>
      </c>
      <c r="L5" s="32"/>
    </row>
    <row r="6" spans="1:12" x14ac:dyDescent="0.2">
      <c r="A6">
        <v>1</v>
      </c>
      <c r="B6" s="48">
        <v>15.789473684210526</v>
      </c>
      <c r="C6" s="48">
        <v>20</v>
      </c>
      <c r="D6" s="45"/>
      <c r="E6">
        <v>1</v>
      </c>
      <c r="F6" s="48">
        <v>6.25</v>
      </c>
      <c r="G6" s="48">
        <v>0</v>
      </c>
      <c r="I6">
        <v>1</v>
      </c>
      <c r="J6" s="48">
        <v>26.086956521739129</v>
      </c>
      <c r="K6" s="48">
        <v>25</v>
      </c>
    </row>
    <row r="7" spans="1:12" x14ac:dyDescent="0.2">
      <c r="A7">
        <v>2</v>
      </c>
      <c r="B7" s="48">
        <v>25</v>
      </c>
      <c r="C7" s="48">
        <v>25</v>
      </c>
      <c r="D7" s="45"/>
      <c r="E7">
        <v>2</v>
      </c>
      <c r="F7" s="48">
        <v>18.181818181818183</v>
      </c>
      <c r="G7" s="48">
        <v>33.333333333333329</v>
      </c>
      <c r="I7">
        <v>2</v>
      </c>
      <c r="J7" s="48">
        <v>8</v>
      </c>
      <c r="K7" s="48">
        <v>21.428571428571427</v>
      </c>
    </row>
    <row r="8" spans="1:12" x14ac:dyDescent="0.2">
      <c r="A8">
        <v>3</v>
      </c>
      <c r="B8" s="48">
        <v>26.315789473684209</v>
      </c>
      <c r="C8" s="48">
        <v>37.5</v>
      </c>
      <c r="D8" s="35"/>
      <c r="E8">
        <v>3</v>
      </c>
      <c r="F8" s="48">
        <v>13.636363636363635</v>
      </c>
      <c r="G8" s="48">
        <v>12.5</v>
      </c>
      <c r="I8">
        <v>3</v>
      </c>
      <c r="J8" s="48">
        <v>15</v>
      </c>
      <c r="K8" s="48">
        <v>3.225806451612903</v>
      </c>
    </row>
    <row r="9" spans="1:12" x14ac:dyDescent="0.2">
      <c r="A9">
        <v>4</v>
      </c>
      <c r="B9" s="48">
        <v>22.58064516129032</v>
      </c>
      <c r="C9" s="48">
        <v>11.111111111111111</v>
      </c>
      <c r="D9" s="35"/>
      <c r="E9">
        <v>4</v>
      </c>
      <c r="F9" s="48">
        <v>23.076923076923077</v>
      </c>
      <c r="G9" s="48">
        <v>33.333333333333329</v>
      </c>
      <c r="I9">
        <v>4</v>
      </c>
      <c r="J9" s="48">
        <v>20</v>
      </c>
      <c r="K9" s="48">
        <v>27.777777777777779</v>
      </c>
    </row>
    <row r="10" spans="1:12" x14ac:dyDescent="0.2">
      <c r="A10">
        <v>5</v>
      </c>
      <c r="B10" s="48">
        <v>37.5</v>
      </c>
      <c r="C10" s="48">
        <v>25</v>
      </c>
      <c r="D10" s="35"/>
      <c r="E10">
        <v>5</v>
      </c>
      <c r="F10" s="48">
        <v>20</v>
      </c>
      <c r="G10" s="48">
        <v>13.333333333333334</v>
      </c>
      <c r="I10">
        <v>5</v>
      </c>
      <c r="J10" s="48">
        <v>15.384615384615385</v>
      </c>
      <c r="K10" s="48">
        <v>8</v>
      </c>
    </row>
    <row r="11" spans="1:12" x14ac:dyDescent="0.2">
      <c r="A11">
        <v>6</v>
      </c>
      <c r="B11" s="48">
        <v>28.571428571428569</v>
      </c>
      <c r="C11" s="48">
        <v>20</v>
      </c>
      <c r="D11" s="35"/>
      <c r="E11">
        <v>6</v>
      </c>
      <c r="F11" s="48">
        <v>30.76923076923077</v>
      </c>
      <c r="G11" s="48">
        <v>30</v>
      </c>
      <c r="I11">
        <v>6</v>
      </c>
      <c r="J11" s="48">
        <v>17.391304347826086</v>
      </c>
      <c r="K11" s="48">
        <v>31.578947368421051</v>
      </c>
    </row>
    <row r="12" spans="1:12" x14ac:dyDescent="0.2">
      <c r="A12">
        <v>7</v>
      </c>
      <c r="B12" s="48">
        <v>11.111111111111111</v>
      </c>
      <c r="C12" s="48">
        <v>21.052631578947366</v>
      </c>
      <c r="D12" s="35"/>
      <c r="E12">
        <v>7</v>
      </c>
      <c r="F12" s="48">
        <v>17.391304347826086</v>
      </c>
      <c r="G12" s="48">
        <v>19.047619047619047</v>
      </c>
      <c r="I12">
        <v>7</v>
      </c>
      <c r="J12" s="48">
        <v>11.111111111111111</v>
      </c>
      <c r="K12" s="48">
        <v>16.666666666666664</v>
      </c>
    </row>
    <row r="13" spans="1:12" x14ac:dyDescent="0.2">
      <c r="A13">
        <v>8</v>
      </c>
      <c r="B13" s="48">
        <v>18.181818181818183</v>
      </c>
      <c r="C13" s="48">
        <v>25</v>
      </c>
      <c r="D13" s="35"/>
      <c r="E13">
        <v>8</v>
      </c>
      <c r="F13" s="48">
        <v>40</v>
      </c>
      <c r="G13" s="48">
        <v>23.809523809523807</v>
      </c>
      <c r="I13">
        <v>8</v>
      </c>
      <c r="J13" s="48">
        <v>42.857142857142854</v>
      </c>
      <c r="K13" s="48">
        <v>33.333333333333329</v>
      </c>
    </row>
    <row r="14" spans="1:12" x14ac:dyDescent="0.2">
      <c r="B14" s="35"/>
      <c r="C14" s="35"/>
      <c r="D14" s="35"/>
      <c r="F14" s="35"/>
      <c r="G14" s="35"/>
      <c r="H14" s="35"/>
      <c r="J14" s="35"/>
      <c r="K14" s="35"/>
      <c r="L14" s="35"/>
    </row>
    <row r="15" spans="1:12" x14ac:dyDescent="0.2">
      <c r="A15" s="32" t="s">
        <v>126</v>
      </c>
      <c r="B15" s="22">
        <f>AVERAGE(B6:B14)</f>
        <v>23.131283272942866</v>
      </c>
      <c r="C15" s="22">
        <f>AVERAGE(C6:C14)</f>
        <v>23.082967836257311</v>
      </c>
      <c r="D15" s="22"/>
      <c r="E15" s="32" t="s">
        <v>126</v>
      </c>
      <c r="F15" s="22">
        <f>AVERAGE(F6:F14)</f>
        <v>21.163205001520218</v>
      </c>
      <c r="G15" s="22">
        <f>AVERAGE(G6:G14)</f>
        <v>20.669642857142854</v>
      </c>
      <c r="H15" s="22"/>
      <c r="I15" s="32" t="s">
        <v>126</v>
      </c>
      <c r="J15" s="22">
        <f>AVERAGE(J6:J14)</f>
        <v>19.478891277804323</v>
      </c>
      <c r="K15" s="22">
        <f>AVERAGE(K6:K14)</f>
        <v>20.876387878297898</v>
      </c>
      <c r="L15" s="22"/>
    </row>
    <row r="22" spans="1:7" x14ac:dyDescent="0.2">
      <c r="A22" s="40"/>
      <c r="B22" s="41" t="s">
        <v>137</v>
      </c>
      <c r="C22" s="41" t="s">
        <v>135</v>
      </c>
      <c r="E22" s="38"/>
    </row>
    <row r="23" spans="1:7" x14ac:dyDescent="0.2">
      <c r="A23" s="41" t="s">
        <v>127</v>
      </c>
      <c r="B23" s="42">
        <v>20.63</v>
      </c>
      <c r="C23" s="42">
        <v>20.56</v>
      </c>
      <c r="E23" s="39"/>
    </row>
    <row r="24" spans="1:7" x14ac:dyDescent="0.2">
      <c r="A24" s="41" t="s">
        <v>8</v>
      </c>
      <c r="B24" s="42">
        <v>1.675</v>
      </c>
      <c r="C24" s="42">
        <v>2.16</v>
      </c>
      <c r="E24" s="39"/>
    </row>
    <row r="25" spans="1:7" x14ac:dyDescent="0.2">
      <c r="D25" s="38"/>
      <c r="E25" s="39"/>
      <c r="F25" s="39"/>
      <c r="G25" s="39"/>
    </row>
  </sheetData>
  <mergeCells count="3">
    <mergeCell ref="B3:C3"/>
    <mergeCell ref="F3:G3"/>
    <mergeCell ref="J3:K3"/>
  </mergeCells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9A864-56B7-2E45-9846-AA9695E89996}">
  <dimension ref="A1:I53"/>
  <sheetViews>
    <sheetView topLeftCell="C1" workbookViewId="0">
      <selection activeCell="C49" sqref="C49:I53"/>
    </sheetView>
  </sheetViews>
  <sheetFormatPr baseColWidth="10" defaultColWidth="18.33203125" defaultRowHeight="16" x14ac:dyDescent="0.2"/>
  <sheetData>
    <row r="1" spans="1:9" x14ac:dyDescent="0.2">
      <c r="A1" s="32" t="s">
        <v>140</v>
      </c>
    </row>
    <row r="3" spans="1:9" x14ac:dyDescent="0.2">
      <c r="C3" s="38"/>
      <c r="D3" s="38" t="s">
        <v>141</v>
      </c>
      <c r="E3" s="38" t="s">
        <v>142</v>
      </c>
      <c r="F3" s="38" t="s">
        <v>143</v>
      </c>
      <c r="G3" s="38" t="s">
        <v>144</v>
      </c>
      <c r="H3" s="38" t="s">
        <v>145</v>
      </c>
      <c r="I3" s="38" t="s">
        <v>146</v>
      </c>
    </row>
    <row r="4" spans="1:9" x14ac:dyDescent="0.2">
      <c r="D4" s="22">
        <v>11.48</v>
      </c>
      <c r="E4" s="22">
        <v>4.95</v>
      </c>
      <c r="F4" s="22">
        <v>39.1</v>
      </c>
      <c r="G4" s="22">
        <v>5.8666666666666663</v>
      </c>
      <c r="H4" s="22">
        <v>11.37</v>
      </c>
      <c r="I4" s="22">
        <v>54.25</v>
      </c>
    </row>
    <row r="5" spans="1:9" x14ac:dyDescent="0.2">
      <c r="D5" s="22">
        <v>13.440000000000001</v>
      </c>
      <c r="E5" s="22">
        <v>5.5</v>
      </c>
      <c r="F5" s="22">
        <v>39.1</v>
      </c>
      <c r="G5" s="22">
        <v>8</v>
      </c>
      <c r="H5" s="22">
        <v>10.738333333333333</v>
      </c>
      <c r="I5" s="22">
        <v>43.75</v>
      </c>
    </row>
    <row r="6" spans="1:9" x14ac:dyDescent="0.2">
      <c r="D6" s="22">
        <v>10.360000000000001</v>
      </c>
      <c r="E6" s="22">
        <v>16.5</v>
      </c>
      <c r="F6" s="22">
        <v>37.56666666666667</v>
      </c>
      <c r="G6" s="22">
        <v>11.466666666666667</v>
      </c>
      <c r="H6" s="22">
        <v>16.423333333333332</v>
      </c>
      <c r="I6" s="22">
        <v>54.25</v>
      </c>
    </row>
    <row r="7" spans="1:9" x14ac:dyDescent="0.2">
      <c r="D7" s="22">
        <v>15.680000000000001</v>
      </c>
      <c r="E7" s="22">
        <v>23.65</v>
      </c>
      <c r="F7" s="22">
        <v>25.683333333333334</v>
      </c>
      <c r="G7" s="22">
        <v>11.6</v>
      </c>
      <c r="H7" s="22">
        <v>19.897499999999997</v>
      </c>
      <c r="I7" s="22">
        <v>28</v>
      </c>
    </row>
    <row r="8" spans="1:9" x14ac:dyDescent="0.2">
      <c r="D8" s="22">
        <v>8.9600000000000009</v>
      </c>
      <c r="E8" s="22">
        <v>13.75</v>
      </c>
      <c r="F8" s="22">
        <v>23</v>
      </c>
      <c r="G8" s="22">
        <v>11.593333333333334</v>
      </c>
      <c r="H8" s="22">
        <v>21.160833333333333</v>
      </c>
      <c r="I8" s="22">
        <v>39.083333333333336</v>
      </c>
    </row>
    <row r="9" spans="1:9" x14ac:dyDescent="0.2">
      <c r="D9" s="22">
        <v>1.4</v>
      </c>
      <c r="E9" s="22">
        <v>29.15</v>
      </c>
      <c r="F9" s="22">
        <v>31.433333333333334</v>
      </c>
      <c r="G9" s="22">
        <v>3.0833333333333335</v>
      </c>
      <c r="H9" s="22">
        <v>3.1583333333333332</v>
      </c>
      <c r="I9" s="22">
        <v>54.25</v>
      </c>
    </row>
    <row r="10" spans="1:9" x14ac:dyDescent="0.2">
      <c r="D10" s="22">
        <v>9.24</v>
      </c>
      <c r="E10" s="22">
        <v>1.65</v>
      </c>
      <c r="F10" s="22">
        <v>26.066666666666666</v>
      </c>
      <c r="G10" s="22">
        <v>12.21</v>
      </c>
      <c r="H10" s="22">
        <v>9.4749999999999996</v>
      </c>
      <c r="I10" s="22">
        <v>27.416666666666668</v>
      </c>
    </row>
    <row r="11" spans="1:9" x14ac:dyDescent="0.2">
      <c r="D11" s="22">
        <v>13.833333333333336</v>
      </c>
      <c r="E11" s="22">
        <v>10.45</v>
      </c>
      <c r="F11" s="22">
        <v>17.633333333333333</v>
      </c>
      <c r="G11" s="22">
        <v>5.9200000000000008</v>
      </c>
      <c r="H11" s="22">
        <v>6.85</v>
      </c>
      <c r="I11" s="22">
        <v>22.75</v>
      </c>
    </row>
    <row r="12" spans="1:9" x14ac:dyDescent="0.2">
      <c r="D12" s="22">
        <v>15.078333333333335</v>
      </c>
      <c r="E12" s="22">
        <v>1.45</v>
      </c>
      <c r="F12" s="22">
        <v>18.783333333333335</v>
      </c>
      <c r="G12" s="22">
        <v>30.044</v>
      </c>
      <c r="H12" s="22">
        <v>12.330000000000002</v>
      </c>
      <c r="I12" s="22">
        <v>15.166666666666666</v>
      </c>
    </row>
    <row r="13" spans="1:9" x14ac:dyDescent="0.2">
      <c r="D13" s="22">
        <v>4.5633333333333335</v>
      </c>
      <c r="E13" s="22">
        <v>10.004999999999999</v>
      </c>
      <c r="F13" s="22">
        <v>32.200000000000003</v>
      </c>
      <c r="G13" s="22">
        <v>23.827999999999999</v>
      </c>
      <c r="H13" s="22">
        <v>26.029999999999998</v>
      </c>
      <c r="I13" s="22">
        <v>43.75</v>
      </c>
    </row>
    <row r="14" spans="1:9" x14ac:dyDescent="0.2">
      <c r="D14" s="22">
        <v>8.14</v>
      </c>
      <c r="E14" s="22">
        <v>6.5249999999999995</v>
      </c>
      <c r="F14" s="22">
        <v>14.95</v>
      </c>
      <c r="G14" s="22">
        <v>5.6240000000000006</v>
      </c>
      <c r="H14" s="22">
        <v>4.7949999999999999</v>
      </c>
      <c r="I14" s="22">
        <v>43.75</v>
      </c>
    </row>
    <row r="15" spans="1:9" x14ac:dyDescent="0.2">
      <c r="D15" s="22">
        <v>10.73</v>
      </c>
      <c r="E15" s="22">
        <v>10.44</v>
      </c>
      <c r="F15" s="22">
        <v>31.816666666666666</v>
      </c>
      <c r="G15" s="22">
        <v>17.02</v>
      </c>
      <c r="H15" s="22">
        <v>7.5350000000000001</v>
      </c>
      <c r="I15" s="22">
        <v>20.416666666666668</v>
      </c>
    </row>
    <row r="16" spans="1:9" x14ac:dyDescent="0.2">
      <c r="D16" s="22">
        <v>10.666666666666666</v>
      </c>
      <c r="E16" s="22">
        <v>27.259999999999998</v>
      </c>
      <c r="F16" s="22">
        <v>8.32</v>
      </c>
      <c r="G16" s="22">
        <v>17</v>
      </c>
      <c r="H16" s="22">
        <v>10.275</v>
      </c>
      <c r="I16" s="22">
        <v>6.416666666666667</v>
      </c>
    </row>
    <row r="17" spans="4:9" x14ac:dyDescent="0.2">
      <c r="D17" s="22">
        <v>10.666666666666666</v>
      </c>
      <c r="E17" s="22">
        <v>7.8299999999999992</v>
      </c>
      <c r="F17" s="22">
        <v>19.84</v>
      </c>
      <c r="G17" s="22">
        <v>4.666666666666667</v>
      </c>
      <c r="H17" s="22">
        <v>40.110833333333332</v>
      </c>
      <c r="I17" s="22">
        <v>54.25</v>
      </c>
    </row>
    <row r="18" spans="4:9" x14ac:dyDescent="0.2">
      <c r="D18" s="22">
        <v>12</v>
      </c>
      <c r="E18" s="22">
        <v>1.7733333333333332</v>
      </c>
      <c r="F18" s="22">
        <v>28.160000000000004</v>
      </c>
      <c r="G18" s="22">
        <v>3.3333333333333335</v>
      </c>
      <c r="H18" s="22">
        <v>2.5266666666666664</v>
      </c>
      <c r="I18" s="22">
        <v>28.583333333333332</v>
      </c>
    </row>
    <row r="19" spans="4:9" x14ac:dyDescent="0.2">
      <c r="D19" s="22">
        <v>15.333333333333334</v>
      </c>
      <c r="E19" s="22">
        <v>4.5599999999999996</v>
      </c>
      <c r="F19" s="22">
        <v>30.080000000000002</v>
      </c>
      <c r="G19" s="22">
        <v>5.333333333333333</v>
      </c>
      <c r="H19" s="22">
        <v>12.633333333333333</v>
      </c>
      <c r="I19" s="22">
        <v>24.5</v>
      </c>
    </row>
    <row r="20" spans="4:9" x14ac:dyDescent="0.2">
      <c r="D20" s="22">
        <v>4.333333333333333</v>
      </c>
      <c r="E20" s="22">
        <v>8.6133333333333333</v>
      </c>
      <c r="F20" s="22">
        <v>14.046666666666665</v>
      </c>
      <c r="G20" s="22">
        <v>5</v>
      </c>
      <c r="H20" s="22">
        <v>26.214166666666664</v>
      </c>
      <c r="I20" s="22">
        <v>29.5</v>
      </c>
    </row>
    <row r="21" spans="4:9" x14ac:dyDescent="0.2">
      <c r="D21" s="22">
        <v>12</v>
      </c>
      <c r="E21" s="22">
        <v>37.24</v>
      </c>
      <c r="F21" s="22">
        <v>41.71</v>
      </c>
      <c r="G21" s="22">
        <v>6.666666666666667</v>
      </c>
      <c r="H21" s="22">
        <v>2.5266666666666664</v>
      </c>
      <c r="I21" s="22">
        <v>36.973333333333336</v>
      </c>
    </row>
    <row r="22" spans="4:9" x14ac:dyDescent="0.2">
      <c r="D22" s="22">
        <v>10.333333333333334</v>
      </c>
      <c r="E22" s="22">
        <v>44.84</v>
      </c>
      <c r="F22" s="22">
        <v>35.976666666666667</v>
      </c>
      <c r="G22" s="22">
        <v>30.333333333333332</v>
      </c>
      <c r="H22" s="22">
        <v>6.0008333333333335</v>
      </c>
      <c r="I22" s="22">
        <v>42.480000000000004</v>
      </c>
    </row>
    <row r="23" spans="4:9" x14ac:dyDescent="0.2">
      <c r="D23" s="22">
        <v>21.666666666666668</v>
      </c>
      <c r="E23" s="22">
        <v>24.826666666666664</v>
      </c>
      <c r="F23" s="22">
        <v>7.8833333333333337</v>
      </c>
      <c r="G23" s="22">
        <v>2</v>
      </c>
      <c r="H23" s="22">
        <v>45.048000000000002</v>
      </c>
      <c r="I23" s="22">
        <v>20.453333333333333</v>
      </c>
    </row>
    <row r="24" spans="4:9" x14ac:dyDescent="0.2">
      <c r="D24" s="22">
        <v>29.666666666666668</v>
      </c>
      <c r="E24" s="22">
        <v>22.293333333333333</v>
      </c>
      <c r="F24" s="22">
        <v>7.9419999999999993</v>
      </c>
      <c r="G24" s="22">
        <v>12.333333333333334</v>
      </c>
      <c r="H24" s="22">
        <v>15.954499999999999</v>
      </c>
      <c r="I24" s="22">
        <v>2.3199999999999998</v>
      </c>
    </row>
    <row r="25" spans="4:9" x14ac:dyDescent="0.2">
      <c r="D25" s="22">
        <v>10.333333333333334</v>
      </c>
      <c r="E25" s="22">
        <v>3.8</v>
      </c>
      <c r="F25" s="22">
        <v>15.643333333333334</v>
      </c>
      <c r="G25" s="22">
        <v>8.3333333333333339</v>
      </c>
      <c r="H25" s="22">
        <v>25.026666666666664</v>
      </c>
      <c r="I25" s="22">
        <v>3.2866666666666666</v>
      </c>
    </row>
    <row r="26" spans="4:9" x14ac:dyDescent="0.2">
      <c r="D26" s="22">
        <v>7</v>
      </c>
      <c r="E26" s="22">
        <v>12.919999999999998</v>
      </c>
      <c r="F26" s="22">
        <v>24.788666666666664</v>
      </c>
      <c r="G26" s="22">
        <v>19.333333333333332</v>
      </c>
      <c r="H26" s="22">
        <v>9.6978333333333335</v>
      </c>
      <c r="I26" s="22">
        <v>26.873333333333331</v>
      </c>
    </row>
    <row r="27" spans="4:9" x14ac:dyDescent="0.2">
      <c r="D27" s="22">
        <v>8.6666666666666661</v>
      </c>
      <c r="E27" s="22">
        <v>2.7866666666666666</v>
      </c>
      <c r="F27" s="22">
        <v>23.585333333333331</v>
      </c>
      <c r="G27" s="22">
        <v>11.333333333333334</v>
      </c>
      <c r="H27" s="22">
        <v>19.355</v>
      </c>
      <c r="I27" s="22">
        <v>16.100000000000001</v>
      </c>
    </row>
    <row r="28" spans="4:9" x14ac:dyDescent="0.2">
      <c r="D28" s="22">
        <v>5</v>
      </c>
      <c r="E28" s="22">
        <v>0.5066666666666666</v>
      </c>
      <c r="F28" s="22">
        <v>29.842666666666666</v>
      </c>
      <c r="G28" s="22">
        <v>6.333333333333333</v>
      </c>
      <c r="H28" s="22">
        <v>37.129999999999995</v>
      </c>
      <c r="I28" s="22">
        <v>28.52</v>
      </c>
    </row>
    <row r="29" spans="4:9" x14ac:dyDescent="0.2">
      <c r="D29" s="22">
        <v>12.333333333333334</v>
      </c>
      <c r="E29" s="22">
        <v>4.0533333333333328</v>
      </c>
      <c r="F29" s="22">
        <v>11.311333333333332</v>
      </c>
      <c r="G29" s="22">
        <v>16.333333333333332</v>
      </c>
      <c r="H29" s="22">
        <v>1.9750000000000001</v>
      </c>
      <c r="I29" s="22">
        <v>18.399999999999999</v>
      </c>
    </row>
    <row r="30" spans="4:9" x14ac:dyDescent="0.2">
      <c r="D30" s="22">
        <v>9</v>
      </c>
      <c r="E30" s="22">
        <v>8.8666666666666671</v>
      </c>
      <c r="F30" s="22">
        <v>3.5466666666666664</v>
      </c>
      <c r="G30" s="22">
        <v>13.333333333333334</v>
      </c>
      <c r="H30" s="22">
        <v>7.9</v>
      </c>
      <c r="I30" s="22">
        <v>31.280000000000005</v>
      </c>
    </row>
    <row r="31" spans="4:9" x14ac:dyDescent="0.2">
      <c r="D31" s="22">
        <v>12.666666666666666</v>
      </c>
      <c r="F31" s="22">
        <v>7.3466666666666658</v>
      </c>
      <c r="G31" s="22">
        <v>15.666666666666666</v>
      </c>
      <c r="I31" s="22">
        <v>9.66</v>
      </c>
    </row>
    <row r="32" spans="4:9" x14ac:dyDescent="0.2">
      <c r="D32" s="22">
        <v>5.666666666666667</v>
      </c>
      <c r="F32" s="22">
        <v>28.88</v>
      </c>
      <c r="G32" s="22">
        <v>2.3333333333333335</v>
      </c>
      <c r="I32" s="22">
        <v>3.68</v>
      </c>
    </row>
    <row r="33" spans="4:9" x14ac:dyDescent="0.2">
      <c r="D33" s="22">
        <v>5.666666666666667</v>
      </c>
      <c r="F33" s="22">
        <v>28.88</v>
      </c>
      <c r="G33" s="22">
        <v>25.333333333333332</v>
      </c>
      <c r="I33" s="22">
        <v>14.240000000000002</v>
      </c>
    </row>
    <row r="34" spans="4:9" x14ac:dyDescent="0.2">
      <c r="D34" s="22">
        <v>1.3333333333333333</v>
      </c>
      <c r="F34" s="22">
        <v>19.506666666666664</v>
      </c>
      <c r="G34" s="22">
        <v>10.666666666666666</v>
      </c>
      <c r="I34" s="22">
        <v>27.293333333333337</v>
      </c>
    </row>
    <row r="35" spans="4:9" x14ac:dyDescent="0.2">
      <c r="D35" s="22">
        <v>16</v>
      </c>
      <c r="F35" s="22">
        <v>27.866666666666667</v>
      </c>
      <c r="I35" s="22">
        <v>13.053333333333335</v>
      </c>
    </row>
    <row r="36" spans="4:9" x14ac:dyDescent="0.2">
      <c r="D36" s="22">
        <v>5</v>
      </c>
      <c r="F36" s="22">
        <v>28.88</v>
      </c>
      <c r="I36" s="22">
        <v>45.093333333333334</v>
      </c>
    </row>
    <row r="37" spans="4:9" x14ac:dyDescent="0.2">
      <c r="F37" s="22">
        <v>4.7316666666666665</v>
      </c>
    </row>
    <row r="38" spans="4:9" x14ac:dyDescent="0.2">
      <c r="F38" s="22">
        <v>3.8966666666666665</v>
      </c>
    </row>
    <row r="39" spans="4:9" x14ac:dyDescent="0.2">
      <c r="F39" s="22">
        <v>28.946666666666665</v>
      </c>
    </row>
    <row r="40" spans="4:9" x14ac:dyDescent="0.2">
      <c r="F40" s="22">
        <v>32.008333333333333</v>
      </c>
    </row>
    <row r="41" spans="4:9" x14ac:dyDescent="0.2">
      <c r="F41" s="22">
        <v>6.6799999999999988</v>
      </c>
    </row>
    <row r="42" spans="4:9" x14ac:dyDescent="0.2">
      <c r="F42" s="22">
        <v>29.225000000000001</v>
      </c>
    </row>
    <row r="43" spans="4:9" x14ac:dyDescent="0.2">
      <c r="F43" s="22">
        <v>16.7</v>
      </c>
    </row>
    <row r="49" spans="3:9" x14ac:dyDescent="0.2">
      <c r="C49" s="52"/>
      <c r="D49" s="41" t="s">
        <v>141</v>
      </c>
      <c r="E49" s="41" t="s">
        <v>142</v>
      </c>
      <c r="F49" s="41" t="s">
        <v>143</v>
      </c>
      <c r="G49" s="41" t="s">
        <v>144</v>
      </c>
      <c r="H49" s="41" t="s">
        <v>145</v>
      </c>
      <c r="I49" s="41" t="s">
        <v>146</v>
      </c>
    </row>
    <row r="50" spans="3:9" x14ac:dyDescent="0.2">
      <c r="C50" s="53" t="s">
        <v>4</v>
      </c>
      <c r="D50" s="52">
        <f>COUNT(D4:D43)</f>
        <v>33</v>
      </c>
      <c r="E50" s="52">
        <f t="shared" ref="E50:I50" si="0">COUNT(E4:E43)</f>
        <v>27</v>
      </c>
      <c r="F50" s="52">
        <f t="shared" si="0"/>
        <v>40</v>
      </c>
      <c r="G50" s="52">
        <f t="shared" si="0"/>
        <v>31</v>
      </c>
      <c r="H50" s="52">
        <f t="shared" si="0"/>
        <v>27</v>
      </c>
      <c r="I50" s="52">
        <f t="shared" si="0"/>
        <v>33</v>
      </c>
    </row>
    <row r="51" spans="3:9" x14ac:dyDescent="0.2">
      <c r="C51" s="53" t="s">
        <v>127</v>
      </c>
      <c r="D51" s="54">
        <f>AVERAGE(D4:D43)</f>
        <v>10.55267676767677</v>
      </c>
      <c r="E51" s="54">
        <f t="shared" ref="E51:I51" si="1">AVERAGE(E4:E43)</f>
        <v>12.821851851851855</v>
      </c>
      <c r="F51" s="54">
        <f t="shared" si="1"/>
        <v>22.588958333333331</v>
      </c>
      <c r="G51" s="54">
        <f t="shared" si="1"/>
        <v>11.674924731182795</v>
      </c>
      <c r="H51" s="54">
        <f t="shared" si="1"/>
        <v>15.264364197530865</v>
      </c>
      <c r="I51" s="54">
        <f t="shared" si="1"/>
        <v>28.175454545454549</v>
      </c>
    </row>
    <row r="52" spans="3:9" x14ac:dyDescent="0.2">
      <c r="C52" s="53" t="s">
        <v>147</v>
      </c>
      <c r="D52" s="54">
        <f>MEDIAN(D4:D43)</f>
        <v>10.360000000000001</v>
      </c>
      <c r="E52" s="54">
        <f t="shared" ref="E52:I52" si="2">MEDIAN(E4:E43)</f>
        <v>8.8666666666666671</v>
      </c>
      <c r="F52" s="54">
        <f t="shared" si="2"/>
        <v>25.235999999999997</v>
      </c>
      <c r="G52" s="54">
        <f t="shared" si="2"/>
        <v>11.333333333333334</v>
      </c>
      <c r="H52" s="54">
        <f t="shared" si="2"/>
        <v>11.37</v>
      </c>
      <c r="I52" s="54">
        <f t="shared" si="2"/>
        <v>27.416666666666668</v>
      </c>
    </row>
    <row r="53" spans="3:9" x14ac:dyDescent="0.2">
      <c r="C53" s="53" t="s">
        <v>8</v>
      </c>
      <c r="D53" s="54">
        <f>STDEV(D4:D43)</f>
        <v>5.5944855962546143</v>
      </c>
      <c r="E53" s="54">
        <f t="shared" ref="E53:I53" si="3">STDEV(E4:E43)</f>
        <v>11.684620693671903</v>
      </c>
      <c r="F53" s="54">
        <f t="shared" si="3"/>
        <v>10.867022409411543</v>
      </c>
      <c r="G53" s="54">
        <f t="shared" si="3"/>
        <v>7.7837185337513475</v>
      </c>
      <c r="H53" s="54">
        <f t="shared" si="3"/>
        <v>11.696227961155246</v>
      </c>
      <c r="I53" s="54">
        <f t="shared" si="3"/>
        <v>15.66216499637701</v>
      </c>
    </row>
  </sheetData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99D68-772B-E24F-B6A5-88D50E0243CF}">
  <dimension ref="B3:O41"/>
  <sheetViews>
    <sheetView workbookViewId="0">
      <selection activeCell="O42" sqref="O42"/>
    </sheetView>
  </sheetViews>
  <sheetFormatPr baseColWidth="10" defaultRowHeight="16" x14ac:dyDescent="0.2"/>
  <cols>
    <col min="5" max="5" width="19.83203125" customWidth="1"/>
    <col min="6" max="6" width="25" customWidth="1"/>
    <col min="11" max="11" width="20.83203125" customWidth="1"/>
    <col min="12" max="12" width="24.33203125" customWidth="1"/>
  </cols>
  <sheetData>
    <row r="3" spans="2:15" x14ac:dyDescent="0.2">
      <c r="B3" s="59" t="s">
        <v>163</v>
      </c>
      <c r="O3" s="15" t="s">
        <v>171</v>
      </c>
    </row>
    <row r="4" spans="2:15" x14ac:dyDescent="0.2">
      <c r="C4" t="s">
        <v>164</v>
      </c>
      <c r="D4" s="60" t="s">
        <v>165</v>
      </c>
      <c r="E4" s="60" t="s">
        <v>166</v>
      </c>
      <c r="F4" s="60" t="s">
        <v>167</v>
      </c>
      <c r="G4" s="60" t="s">
        <v>168</v>
      </c>
      <c r="J4" s="60" t="s">
        <v>165</v>
      </c>
      <c r="K4" s="60" t="s">
        <v>166</v>
      </c>
      <c r="L4" s="60" t="s">
        <v>167</v>
      </c>
      <c r="M4" s="60" t="s">
        <v>168</v>
      </c>
    </row>
    <row r="5" spans="2:15" x14ac:dyDescent="0.2">
      <c r="D5" s="61" t="s">
        <v>101</v>
      </c>
      <c r="E5" s="60">
        <v>6</v>
      </c>
      <c r="F5" s="60">
        <v>1</v>
      </c>
      <c r="G5" s="61">
        <f>F5/E5*100</f>
        <v>16.666666666666664</v>
      </c>
      <c r="J5" s="60"/>
      <c r="K5" s="60"/>
      <c r="L5" s="60"/>
      <c r="M5" s="61"/>
    </row>
    <row r="6" spans="2:15" x14ac:dyDescent="0.2">
      <c r="D6" s="61" t="s">
        <v>160</v>
      </c>
      <c r="E6" s="60">
        <v>17</v>
      </c>
      <c r="F6" s="60">
        <v>8</v>
      </c>
      <c r="G6" s="61">
        <f>F6/E6*100</f>
        <v>47.058823529411761</v>
      </c>
      <c r="J6" s="60" t="s">
        <v>101</v>
      </c>
      <c r="K6" s="60">
        <v>21</v>
      </c>
      <c r="L6" s="60">
        <v>8</v>
      </c>
      <c r="M6" s="61">
        <f>L6/K6*100</f>
        <v>38.095238095238095</v>
      </c>
    </row>
    <row r="7" spans="2:15" x14ac:dyDescent="0.2">
      <c r="J7" s="60" t="s">
        <v>160</v>
      </c>
      <c r="K7" s="60">
        <v>22</v>
      </c>
      <c r="L7" s="60">
        <v>14</v>
      </c>
      <c r="M7" s="61">
        <f t="shared" ref="M7:M12" si="0">L7/K7*100</f>
        <v>63.636363636363633</v>
      </c>
    </row>
    <row r="8" spans="2:15" x14ac:dyDescent="0.2">
      <c r="M8" s="6"/>
    </row>
    <row r="9" spans="2:15" x14ac:dyDescent="0.2">
      <c r="B9" s="59" t="s">
        <v>169</v>
      </c>
      <c r="C9" t="s">
        <v>164</v>
      </c>
      <c r="D9" s="60" t="s">
        <v>165</v>
      </c>
      <c r="E9" s="60" t="s">
        <v>166</v>
      </c>
      <c r="F9" s="60" t="s">
        <v>167</v>
      </c>
      <c r="G9" s="60" t="s">
        <v>168</v>
      </c>
      <c r="J9" s="62"/>
      <c r="K9" s="60" t="s">
        <v>166</v>
      </c>
      <c r="L9" s="60" t="s">
        <v>167</v>
      </c>
      <c r="M9" s="60" t="s">
        <v>168</v>
      </c>
      <c r="O9" s="17" t="s">
        <v>172</v>
      </c>
    </row>
    <row r="10" spans="2:15" x14ac:dyDescent="0.2">
      <c r="D10" s="61" t="s">
        <v>101</v>
      </c>
      <c r="E10" s="61">
        <v>30</v>
      </c>
      <c r="F10" s="60">
        <v>9</v>
      </c>
      <c r="G10" s="63">
        <f>F10/E10*100</f>
        <v>30</v>
      </c>
      <c r="J10" s="62"/>
      <c r="K10" s="61"/>
      <c r="L10" s="61"/>
      <c r="M10" s="61"/>
    </row>
    <row r="11" spans="2:15" x14ac:dyDescent="0.2">
      <c r="D11" s="61" t="s">
        <v>160</v>
      </c>
      <c r="E11" s="61">
        <v>22</v>
      </c>
      <c r="F11" s="60">
        <v>12</v>
      </c>
      <c r="G11" s="63">
        <f>F11/E11*100</f>
        <v>54.54545454545454</v>
      </c>
      <c r="J11" s="60" t="s">
        <v>101</v>
      </c>
      <c r="K11" s="61">
        <v>23</v>
      </c>
      <c r="L11" s="60">
        <v>10</v>
      </c>
      <c r="M11" s="61">
        <f t="shared" si="0"/>
        <v>43.478260869565219</v>
      </c>
    </row>
    <row r="12" spans="2:15" x14ac:dyDescent="0.2">
      <c r="J12" s="60" t="s">
        <v>160</v>
      </c>
      <c r="K12" s="61">
        <v>17</v>
      </c>
      <c r="L12" s="60">
        <v>9</v>
      </c>
      <c r="M12" s="61">
        <f t="shared" si="0"/>
        <v>52.941176470588239</v>
      </c>
    </row>
    <row r="14" spans="2:15" x14ac:dyDescent="0.2">
      <c r="B14" s="59" t="s">
        <v>170</v>
      </c>
      <c r="D14" s="60" t="s">
        <v>165</v>
      </c>
      <c r="E14" s="60" t="s">
        <v>166</v>
      </c>
      <c r="F14" s="60" t="s">
        <v>167</v>
      </c>
      <c r="G14" s="60" t="s">
        <v>168</v>
      </c>
      <c r="J14" s="62"/>
      <c r="K14" s="60" t="s">
        <v>166</v>
      </c>
      <c r="L14" s="60" t="s">
        <v>167</v>
      </c>
      <c r="M14" s="60" t="s">
        <v>168</v>
      </c>
      <c r="O14" s="17" t="s">
        <v>173</v>
      </c>
    </row>
    <row r="15" spans="2:15" x14ac:dyDescent="0.2">
      <c r="D15" s="61" t="s">
        <v>101</v>
      </c>
      <c r="E15" s="61">
        <v>41</v>
      </c>
      <c r="F15" s="60">
        <v>7</v>
      </c>
      <c r="G15" s="63">
        <f>F15/E15*100</f>
        <v>17.073170731707318</v>
      </c>
      <c r="J15" s="62"/>
      <c r="K15" s="61"/>
      <c r="L15" s="61"/>
      <c r="M15" s="61"/>
    </row>
    <row r="16" spans="2:15" x14ac:dyDescent="0.2">
      <c r="D16" s="61" t="s">
        <v>160</v>
      </c>
      <c r="E16" s="61">
        <v>29</v>
      </c>
      <c r="F16" s="60">
        <v>18</v>
      </c>
      <c r="G16" s="63">
        <f>F16/E16*100</f>
        <v>62.068965517241381</v>
      </c>
      <c r="J16" s="60" t="s">
        <v>101</v>
      </c>
      <c r="K16" s="61">
        <v>19</v>
      </c>
      <c r="L16" s="60">
        <v>7</v>
      </c>
      <c r="M16" s="64">
        <f>L16/K16*100</f>
        <v>36.84210526315789</v>
      </c>
    </row>
    <row r="17" spans="5:13" x14ac:dyDescent="0.2">
      <c r="J17" s="60" t="s">
        <v>160</v>
      </c>
      <c r="K17" s="61">
        <v>29</v>
      </c>
      <c r="L17" s="60">
        <v>11</v>
      </c>
      <c r="M17" s="64">
        <f>L17/K17*100</f>
        <v>37.931034482758619</v>
      </c>
    </row>
    <row r="20" spans="5:13" x14ac:dyDescent="0.2">
      <c r="E20" t="s">
        <v>198</v>
      </c>
    </row>
    <row r="22" spans="5:13" x14ac:dyDescent="0.2">
      <c r="E22" t="s">
        <v>174</v>
      </c>
      <c r="F22" t="s">
        <v>175</v>
      </c>
    </row>
    <row r="24" spans="5:13" x14ac:dyDescent="0.2">
      <c r="E24" t="s">
        <v>176</v>
      </c>
      <c r="F24" t="s">
        <v>107</v>
      </c>
    </row>
    <row r="25" spans="5:13" x14ac:dyDescent="0.2">
      <c r="E25" t="s">
        <v>177</v>
      </c>
      <c r="F25" t="s">
        <v>177</v>
      </c>
    </row>
    <row r="26" spans="5:13" x14ac:dyDescent="0.2">
      <c r="E26" t="s">
        <v>178</v>
      </c>
      <c r="F26" t="s">
        <v>179</v>
      </c>
    </row>
    <row r="28" spans="5:13" x14ac:dyDescent="0.2">
      <c r="E28" t="s">
        <v>180</v>
      </c>
    </row>
    <row r="29" spans="5:13" x14ac:dyDescent="0.2">
      <c r="E29" t="s">
        <v>181</v>
      </c>
      <c r="F29">
        <v>8.6999999999999994E-3</v>
      </c>
    </row>
    <row r="30" spans="5:13" x14ac:dyDescent="0.2">
      <c r="E30" t="s">
        <v>182</v>
      </c>
      <c r="F30" t="s">
        <v>183</v>
      </c>
    </row>
    <row r="31" spans="5:13" x14ac:dyDescent="0.2">
      <c r="E31" t="s">
        <v>184</v>
      </c>
      <c r="F31" t="s">
        <v>162</v>
      </c>
    </row>
    <row r="32" spans="5:13" x14ac:dyDescent="0.2">
      <c r="E32" t="s">
        <v>185</v>
      </c>
      <c r="F32" t="s">
        <v>161</v>
      </c>
    </row>
    <row r="33" spans="5:6" x14ac:dyDescent="0.2">
      <c r="E33" t="s">
        <v>186</v>
      </c>
      <c r="F33" t="s">
        <v>187</v>
      </c>
    </row>
    <row r="34" spans="5:6" x14ac:dyDescent="0.2">
      <c r="E34" t="s">
        <v>188</v>
      </c>
      <c r="F34" t="s">
        <v>189</v>
      </c>
    </row>
    <row r="35" spans="5:6" x14ac:dyDescent="0.2">
      <c r="E35" t="s">
        <v>190</v>
      </c>
      <c r="F35">
        <v>2</v>
      </c>
    </row>
    <row r="37" spans="5:6" x14ac:dyDescent="0.2">
      <c r="E37" t="s">
        <v>191</v>
      </c>
    </row>
    <row r="38" spans="5:6" x14ac:dyDescent="0.2">
      <c r="E38" t="s">
        <v>192</v>
      </c>
      <c r="F38" t="s">
        <v>193</v>
      </c>
    </row>
    <row r="39" spans="5:6" x14ac:dyDescent="0.2">
      <c r="E39" t="s">
        <v>194</v>
      </c>
      <c r="F39" t="s">
        <v>195</v>
      </c>
    </row>
    <row r="40" spans="5:6" x14ac:dyDescent="0.2">
      <c r="E40" t="s">
        <v>196</v>
      </c>
      <c r="F40">
        <v>20.3</v>
      </c>
    </row>
    <row r="41" spans="5:6" x14ac:dyDescent="0.2">
      <c r="E41" t="s">
        <v>197</v>
      </c>
      <c r="F41">
        <v>22.05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CEBC0-5270-E546-9660-068BBDA58482}">
  <sheetPr>
    <pageSetUpPr fitToPage="1"/>
  </sheetPr>
  <dimension ref="C3:Q27"/>
  <sheetViews>
    <sheetView topLeftCell="F4" workbookViewId="0">
      <selection activeCell="I50" sqref="I50"/>
    </sheetView>
  </sheetViews>
  <sheetFormatPr baseColWidth="10" defaultRowHeight="16" x14ac:dyDescent="0.2"/>
  <cols>
    <col min="1" max="1" width="11.1640625" bestFit="1" customWidth="1"/>
    <col min="2" max="2" width="12.1640625" bestFit="1" customWidth="1"/>
    <col min="4" max="4" width="32.33203125" customWidth="1"/>
    <col min="5" max="5" width="21" customWidth="1"/>
    <col min="6" max="6" width="20.5" customWidth="1"/>
    <col min="8" max="8" width="18.5" customWidth="1"/>
    <col min="9" max="9" width="17.1640625" customWidth="1"/>
    <col min="13" max="13" width="24.83203125" customWidth="1"/>
    <col min="15" max="15" width="22.1640625" customWidth="1"/>
    <col min="16" max="16" width="18" customWidth="1"/>
  </cols>
  <sheetData>
    <row r="3" spans="3:6" x14ac:dyDescent="0.2">
      <c r="D3" s="24" t="s">
        <v>103</v>
      </c>
    </row>
    <row r="4" spans="3:6" x14ac:dyDescent="0.2">
      <c r="C4" s="6"/>
      <c r="D4" s="6"/>
      <c r="E4" s="6"/>
      <c r="F4" s="6"/>
    </row>
    <row r="5" spans="3:6" x14ac:dyDescent="0.2">
      <c r="C5" s="6"/>
      <c r="D5" s="5" t="s">
        <v>101</v>
      </c>
      <c r="E5" s="5" t="s">
        <v>102</v>
      </c>
      <c r="F5" s="6"/>
    </row>
    <row r="6" spans="3:6" x14ac:dyDescent="0.2">
      <c r="C6" s="6" t="s">
        <v>76</v>
      </c>
      <c r="D6" s="7">
        <v>79.166666699999993</v>
      </c>
      <c r="E6" s="7">
        <v>27.777777780000001</v>
      </c>
      <c r="F6" s="6"/>
    </row>
    <row r="7" spans="3:6" x14ac:dyDescent="0.2">
      <c r="C7" s="6" t="s">
        <v>77</v>
      </c>
      <c r="D7" s="7">
        <v>60</v>
      </c>
      <c r="E7" s="7">
        <v>50</v>
      </c>
      <c r="F7" s="6"/>
    </row>
    <row r="8" spans="3:6" x14ac:dyDescent="0.2">
      <c r="C8" s="6" t="s">
        <v>78</v>
      </c>
      <c r="D8" s="7">
        <v>66.666666699999993</v>
      </c>
      <c r="E8" s="7">
        <v>50</v>
      </c>
      <c r="F8" s="6"/>
    </row>
    <row r="9" spans="3:6" x14ac:dyDescent="0.2">
      <c r="C9" s="6" t="s">
        <v>86</v>
      </c>
      <c r="D9" s="7">
        <v>76.470588199999995</v>
      </c>
      <c r="E9" s="7">
        <v>24</v>
      </c>
      <c r="F9" s="6"/>
    </row>
    <row r="10" spans="3:6" x14ac:dyDescent="0.2">
      <c r="C10" s="6" t="s">
        <v>104</v>
      </c>
      <c r="D10" s="7">
        <v>64</v>
      </c>
      <c r="E10" s="7">
        <v>18.18181818</v>
      </c>
      <c r="F10" s="6"/>
    </row>
    <row r="11" spans="3:6" x14ac:dyDescent="0.2">
      <c r="C11" s="6"/>
      <c r="D11" s="6"/>
      <c r="E11" s="6"/>
      <c r="F11" s="6"/>
    </row>
    <row r="12" spans="3:6" x14ac:dyDescent="0.2">
      <c r="C12" s="6" t="s">
        <v>2</v>
      </c>
      <c r="D12" s="6">
        <f>AVERAGE(D6:D11)</f>
        <v>69.260784319999999</v>
      </c>
      <c r="E12" s="6">
        <f>AVERAGE(E6:E11)</f>
        <v>33.991919191999997</v>
      </c>
      <c r="F12" s="6"/>
    </row>
    <row r="13" spans="3:6" x14ac:dyDescent="0.2">
      <c r="C13" s="6" t="s">
        <v>3</v>
      </c>
      <c r="D13" s="6">
        <f>MEDIAN(D6:D10)</f>
        <v>66.666666699999993</v>
      </c>
      <c r="E13" s="6">
        <f>MEDIAN(E6:E10)</f>
        <v>27.777777780000001</v>
      </c>
      <c r="F13" s="6"/>
    </row>
    <row r="18" spans="4:17" x14ac:dyDescent="0.2">
      <c r="L18" s="24"/>
      <c r="M18" s="24"/>
      <c r="N18" s="24"/>
      <c r="O18" s="24" t="s">
        <v>115</v>
      </c>
      <c r="P18" s="24"/>
      <c r="Q18" s="24"/>
    </row>
    <row r="19" spans="4:17" x14ac:dyDescent="0.2">
      <c r="L19" s="18"/>
      <c r="M19" s="24"/>
      <c r="N19" s="24"/>
      <c r="O19" s="24"/>
      <c r="P19" s="24"/>
      <c r="Q19" s="24"/>
    </row>
    <row r="20" spans="4:17" x14ac:dyDescent="0.2">
      <c r="E20" t="s">
        <v>105</v>
      </c>
      <c r="F20" t="s">
        <v>106</v>
      </c>
      <c r="G20" t="s">
        <v>101</v>
      </c>
      <c r="I20" t="s">
        <v>107</v>
      </c>
      <c r="L20" s="18" t="s">
        <v>105</v>
      </c>
      <c r="M20" s="24" t="s">
        <v>106</v>
      </c>
      <c r="N20" s="24" t="s">
        <v>101</v>
      </c>
      <c r="O20" s="24"/>
      <c r="P20" s="24" t="s">
        <v>107</v>
      </c>
      <c r="Q20" s="24"/>
    </row>
    <row r="21" spans="4:17" x14ac:dyDescent="0.2">
      <c r="D21" s="6" t="s">
        <v>108</v>
      </c>
      <c r="E21" s="6" t="s">
        <v>109</v>
      </c>
      <c r="F21" s="6" t="s">
        <v>110</v>
      </c>
      <c r="G21" s="6" t="s">
        <v>111</v>
      </c>
      <c r="H21" s="6" t="s">
        <v>112</v>
      </c>
      <c r="I21" s="6" t="s">
        <v>113</v>
      </c>
      <c r="J21" s="26" t="s">
        <v>114</v>
      </c>
      <c r="L21" s="30" t="s">
        <v>109</v>
      </c>
      <c r="M21" s="19" t="s">
        <v>110</v>
      </c>
      <c r="N21" s="19" t="s">
        <v>111</v>
      </c>
      <c r="O21" s="31" t="s">
        <v>112</v>
      </c>
      <c r="P21" s="19" t="s">
        <v>113</v>
      </c>
      <c r="Q21" s="29" t="s">
        <v>114</v>
      </c>
    </row>
    <row r="22" spans="4:17" x14ac:dyDescent="0.2">
      <c r="D22" s="6"/>
      <c r="E22" s="6"/>
      <c r="F22" s="6"/>
      <c r="G22" s="6"/>
      <c r="H22" s="6"/>
      <c r="I22" s="6"/>
      <c r="J22" s="26"/>
      <c r="L22" s="30"/>
      <c r="M22" s="19"/>
      <c r="N22" s="19"/>
      <c r="O22" s="31"/>
      <c r="P22" s="19"/>
      <c r="Q22" s="29"/>
    </row>
    <row r="23" spans="4:17" x14ac:dyDescent="0.2">
      <c r="D23" s="6" t="s">
        <v>76</v>
      </c>
      <c r="E23" s="6">
        <v>19</v>
      </c>
      <c r="F23" s="6">
        <v>5</v>
      </c>
      <c r="G23" s="6">
        <v>24</v>
      </c>
      <c r="H23" s="6">
        <v>5</v>
      </c>
      <c r="I23" s="6">
        <v>13</v>
      </c>
      <c r="J23" s="26">
        <v>18</v>
      </c>
      <c r="L23" s="30">
        <v>79.166666666666657</v>
      </c>
      <c r="M23" s="19">
        <v>20.833333333333336</v>
      </c>
      <c r="N23" s="19">
        <v>100</v>
      </c>
      <c r="O23" s="31">
        <v>27.777777777777779</v>
      </c>
      <c r="P23" s="19">
        <v>72.222222222222214</v>
      </c>
      <c r="Q23" s="29">
        <v>100</v>
      </c>
    </row>
    <row r="24" spans="4:17" x14ac:dyDescent="0.2">
      <c r="D24" s="6" t="s">
        <v>77</v>
      </c>
      <c r="E24" s="6">
        <v>6</v>
      </c>
      <c r="F24" s="6">
        <v>4</v>
      </c>
      <c r="G24" s="6">
        <v>10</v>
      </c>
      <c r="H24" s="6">
        <v>9</v>
      </c>
      <c r="I24" s="6">
        <v>9</v>
      </c>
      <c r="J24" s="26">
        <v>18</v>
      </c>
      <c r="L24" s="30">
        <v>60</v>
      </c>
      <c r="M24" s="19">
        <v>40</v>
      </c>
      <c r="N24" s="19">
        <v>100</v>
      </c>
      <c r="O24" s="31">
        <v>50</v>
      </c>
      <c r="P24" s="19">
        <v>50</v>
      </c>
      <c r="Q24" s="29">
        <v>100</v>
      </c>
    </row>
    <row r="25" spans="4:17" x14ac:dyDescent="0.2">
      <c r="D25" s="6" t="s">
        <v>78</v>
      </c>
      <c r="E25" s="25">
        <v>10</v>
      </c>
      <c r="F25" s="25">
        <v>5</v>
      </c>
      <c r="G25" s="25">
        <v>15</v>
      </c>
      <c r="H25" s="25">
        <v>10</v>
      </c>
      <c r="I25" s="25">
        <v>10</v>
      </c>
      <c r="J25" s="27">
        <v>20</v>
      </c>
      <c r="K25" s="28"/>
      <c r="L25" s="30">
        <v>66.666666666666657</v>
      </c>
      <c r="M25" s="19">
        <v>33.333333333333329</v>
      </c>
      <c r="N25" s="19">
        <v>100</v>
      </c>
      <c r="O25" s="31">
        <v>50</v>
      </c>
      <c r="P25" s="19">
        <v>50</v>
      </c>
      <c r="Q25" s="29">
        <v>100</v>
      </c>
    </row>
    <row r="26" spans="4:17" x14ac:dyDescent="0.2">
      <c r="D26" s="6" t="s">
        <v>86</v>
      </c>
      <c r="E26" s="25">
        <v>13</v>
      </c>
      <c r="F26" s="25">
        <v>4</v>
      </c>
      <c r="G26" s="25">
        <v>17</v>
      </c>
      <c r="H26" s="25">
        <v>6</v>
      </c>
      <c r="I26" s="25">
        <v>19</v>
      </c>
      <c r="J26" s="27">
        <v>25</v>
      </c>
      <c r="K26" s="28"/>
      <c r="L26" s="30">
        <v>76.470588235294116</v>
      </c>
      <c r="M26" s="19">
        <v>23.52941176470588</v>
      </c>
      <c r="N26" s="19">
        <v>100</v>
      </c>
      <c r="O26" s="31">
        <v>24</v>
      </c>
      <c r="P26" s="19">
        <v>76</v>
      </c>
      <c r="Q26" s="29">
        <v>100</v>
      </c>
    </row>
    <row r="27" spans="4:17" x14ac:dyDescent="0.2">
      <c r="D27" s="6" t="s">
        <v>104</v>
      </c>
      <c r="E27" s="25">
        <v>16</v>
      </c>
      <c r="F27" s="25">
        <v>9</v>
      </c>
      <c r="G27" s="25">
        <v>25</v>
      </c>
      <c r="H27" s="25">
        <v>2</v>
      </c>
      <c r="I27" s="25">
        <v>9</v>
      </c>
      <c r="J27" s="27">
        <v>11</v>
      </c>
      <c r="K27" s="28"/>
      <c r="L27" s="30">
        <v>64</v>
      </c>
      <c r="M27" s="19">
        <v>36</v>
      </c>
      <c r="N27" s="19">
        <v>100</v>
      </c>
      <c r="O27" s="31">
        <v>18.181818181818183</v>
      </c>
      <c r="P27" s="19">
        <v>81.818181818181827</v>
      </c>
      <c r="Q27" s="29">
        <v>100</v>
      </c>
    </row>
  </sheetData>
  <phoneticPr fontId="6" type="noConversion"/>
  <pageMargins left="0.7" right="0.7" top="0.75" bottom="0.75" header="0.3" footer="0.3"/>
  <pageSetup paperSize="9" scale="45" orientation="landscape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FAFBA-9A52-E344-BCF4-CA5448D6959B}">
  <sheetPr>
    <pageSetUpPr fitToPage="1"/>
  </sheetPr>
  <dimension ref="B2:J23"/>
  <sheetViews>
    <sheetView tabSelected="1" workbookViewId="0">
      <selection activeCell="H30" sqref="H30"/>
    </sheetView>
  </sheetViews>
  <sheetFormatPr baseColWidth="10" defaultRowHeight="16" x14ac:dyDescent="0.2"/>
  <cols>
    <col min="2" max="2" width="23.83203125" customWidth="1"/>
    <col min="3" max="3" width="17.1640625" style="2" customWidth="1"/>
    <col min="4" max="4" width="12.6640625" style="2" customWidth="1"/>
    <col min="5" max="5" width="11.1640625" style="2" bestFit="1" customWidth="1"/>
    <col min="6" max="6" width="12.33203125" style="2" bestFit="1" customWidth="1"/>
    <col min="7" max="7" width="15" style="2" bestFit="1" customWidth="1"/>
    <col min="8" max="8" width="16.33203125" style="2" bestFit="1" customWidth="1"/>
    <col min="9" max="9" width="11" style="2" bestFit="1" customWidth="1"/>
    <col min="10" max="10" width="12.1640625" style="2" bestFit="1" customWidth="1"/>
  </cols>
  <sheetData>
    <row r="2" spans="2:10" x14ac:dyDescent="0.2">
      <c r="B2" s="9" t="s">
        <v>18</v>
      </c>
    </row>
    <row r="4" spans="2:10" x14ac:dyDescent="0.2"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2" t="s">
        <v>16</v>
      </c>
    </row>
    <row r="5" spans="2:10" x14ac:dyDescent="0.2">
      <c r="C5" s="2">
        <v>61.74</v>
      </c>
      <c r="D5" s="2">
        <v>62.75</v>
      </c>
      <c r="E5" s="2">
        <v>61.64</v>
      </c>
      <c r="F5" s="2">
        <v>62.98</v>
      </c>
      <c r="G5" s="2">
        <v>58.69</v>
      </c>
      <c r="H5" s="2">
        <v>66.97</v>
      </c>
      <c r="I5" s="2">
        <v>59.38</v>
      </c>
      <c r="J5" s="2">
        <v>62.83</v>
      </c>
    </row>
    <row r="6" spans="2:10" x14ac:dyDescent="0.2">
      <c r="C6" s="2">
        <v>59.14</v>
      </c>
      <c r="D6" s="2">
        <v>61.84</v>
      </c>
      <c r="E6" s="2">
        <v>61.56</v>
      </c>
      <c r="F6" s="2">
        <v>61.05</v>
      </c>
      <c r="G6" s="2">
        <v>59.64</v>
      </c>
      <c r="H6" s="2">
        <v>60.59</v>
      </c>
      <c r="I6" s="2">
        <v>62.03</v>
      </c>
      <c r="J6" s="2">
        <v>62.13</v>
      </c>
    </row>
    <row r="7" spans="2:10" x14ac:dyDescent="0.2">
      <c r="C7" s="2">
        <v>61.51</v>
      </c>
      <c r="D7" s="2">
        <v>58.71</v>
      </c>
      <c r="E7" s="2">
        <v>61.78</v>
      </c>
      <c r="F7" s="2">
        <v>60.14</v>
      </c>
      <c r="G7" s="2">
        <v>62.13</v>
      </c>
      <c r="H7" s="2">
        <v>60.18</v>
      </c>
      <c r="I7" s="2">
        <v>62.4</v>
      </c>
      <c r="J7" s="2">
        <v>62.48</v>
      </c>
    </row>
    <row r="8" spans="2:10" x14ac:dyDescent="0.2">
      <c r="C8" s="2">
        <v>65.989999999999995</v>
      </c>
      <c r="D8" s="2">
        <v>59.73</v>
      </c>
      <c r="E8" s="2">
        <v>69.67</v>
      </c>
      <c r="F8" s="2">
        <v>61.02</v>
      </c>
      <c r="G8" s="2">
        <v>60.07</v>
      </c>
      <c r="H8" s="2">
        <v>61.32</v>
      </c>
      <c r="I8" s="2">
        <v>59.88</v>
      </c>
      <c r="J8" s="2">
        <v>56.12</v>
      </c>
    </row>
    <row r="9" spans="2:10" x14ac:dyDescent="0.2">
      <c r="I9" s="2">
        <v>70.739999999999995</v>
      </c>
      <c r="J9" s="2">
        <v>61.89</v>
      </c>
    </row>
    <row r="10" spans="2:10" x14ac:dyDescent="0.2">
      <c r="I10" s="2">
        <v>69.709999999999994</v>
      </c>
      <c r="J10" s="2">
        <v>62.1</v>
      </c>
    </row>
    <row r="14" spans="2:10" x14ac:dyDescent="0.2">
      <c r="B14" t="s">
        <v>2</v>
      </c>
      <c r="C14" s="2">
        <f>AVERAGE(C5:C13)</f>
        <v>62.094999999999999</v>
      </c>
      <c r="D14" s="2">
        <f t="shared" ref="D14:H14" si="0">AVERAGE(D5:D13)</f>
        <v>60.7575</v>
      </c>
      <c r="E14" s="2">
        <f t="shared" si="0"/>
        <v>63.662500000000009</v>
      </c>
      <c r="F14" s="2">
        <f t="shared" si="0"/>
        <v>61.297500000000007</v>
      </c>
      <c r="G14" s="2">
        <f t="shared" si="0"/>
        <v>60.1325</v>
      </c>
      <c r="H14" s="2">
        <f t="shared" si="0"/>
        <v>62.265000000000001</v>
      </c>
      <c r="I14" s="2">
        <f>AVERAGE(I5:I10)</f>
        <v>64.023333333333326</v>
      </c>
      <c r="J14" s="2">
        <f>AVERAGE(J5:J10)</f>
        <v>61.258333333333333</v>
      </c>
    </row>
    <row r="15" spans="2:10" x14ac:dyDescent="0.2">
      <c r="B15" t="s">
        <v>8</v>
      </c>
      <c r="C15" s="2">
        <f>STDEV(C5:C8)</f>
        <v>2.850222213559261</v>
      </c>
      <c r="D15" s="2">
        <f t="shared" ref="D15:H15" si="1">STDEV(D5:D8)</f>
        <v>1.860992118915787</v>
      </c>
      <c r="E15" s="2">
        <f t="shared" si="1"/>
        <v>4.0060319103405391</v>
      </c>
      <c r="F15" s="2">
        <f t="shared" si="1"/>
        <v>1.1984538650555818</v>
      </c>
      <c r="G15" s="2">
        <f t="shared" si="1"/>
        <v>1.451123128246993</v>
      </c>
      <c r="H15" s="2">
        <f t="shared" si="1"/>
        <v>3.1719026887132995</v>
      </c>
      <c r="I15" s="2">
        <f>STDEV(I5:I10)</f>
        <v>4.9555652217145347</v>
      </c>
      <c r="J15" s="2">
        <f>STDEV(J5:J10)</f>
        <v>2.5389873309385913</v>
      </c>
    </row>
    <row r="19" spans="2:3" x14ac:dyDescent="0.2">
      <c r="B19" t="s">
        <v>19</v>
      </c>
      <c r="C19" s="2">
        <f>AVERAGE(C5:C8,E5:E8,G5:G8,I5:I10)</f>
        <v>62.650000000000006</v>
      </c>
    </row>
    <row r="20" spans="2:3" x14ac:dyDescent="0.2">
      <c r="B20" t="s">
        <v>20</v>
      </c>
      <c r="C20" s="2">
        <f>AVERAGE(D5:D8,F5:F8,H5:H8,J5:J10)</f>
        <v>61.379444444444438</v>
      </c>
    </row>
    <row r="22" spans="2:3" x14ac:dyDescent="0.2">
      <c r="B22" t="s">
        <v>21</v>
      </c>
      <c r="C22" s="2">
        <f>STDEV(C5:C8,E5:E8,G5:G8,I5:I10)</f>
        <v>3.7855903261772856</v>
      </c>
    </row>
    <row r="23" spans="2:3" x14ac:dyDescent="0.2">
      <c r="B23" t="s">
        <v>22</v>
      </c>
      <c r="C23" s="2">
        <f>STDEV(D5:D8,F5:F8,H5:H8,J5:J10)</f>
        <v>2.1950866852030138</v>
      </c>
    </row>
  </sheetData>
  <pageMargins left="0.7" right="0.7" top="0.75" bottom="0.75" header="0.3" footer="0.3"/>
  <pageSetup paperSize="9" scale="86" orientation="landscape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17897-2C97-1848-8C5F-AEE1D935B91B}">
  <sheetPr>
    <pageSetUpPr fitToPage="1"/>
  </sheetPr>
  <dimension ref="B3:J17"/>
  <sheetViews>
    <sheetView topLeftCell="B1" workbookViewId="0">
      <selection activeCell="A2" sqref="A2:K21"/>
    </sheetView>
  </sheetViews>
  <sheetFormatPr baseColWidth="10" defaultRowHeight="16" x14ac:dyDescent="0.2"/>
  <cols>
    <col min="2" max="2" width="29" customWidth="1"/>
    <col min="3" max="3" width="12.1640625" bestFit="1" customWidth="1"/>
    <col min="4" max="4" width="8.6640625" bestFit="1" customWidth="1"/>
    <col min="5" max="5" width="11.1640625" bestFit="1" customWidth="1"/>
    <col min="6" max="6" width="12.33203125" bestFit="1" customWidth="1"/>
    <col min="7" max="7" width="15" bestFit="1" customWidth="1"/>
    <col min="8" max="8" width="16.33203125" bestFit="1" customWidth="1"/>
    <col min="9" max="9" width="11" bestFit="1" customWidth="1"/>
    <col min="10" max="10" width="12.1640625" bestFit="1" customWidth="1"/>
  </cols>
  <sheetData>
    <row r="3" spans="2:10" x14ac:dyDescent="0.2">
      <c r="B3" s="9" t="s">
        <v>23</v>
      </c>
    </row>
    <row r="5" spans="2:10" x14ac:dyDescent="0.2">
      <c r="C5" t="s">
        <v>9</v>
      </c>
      <c r="D5" t="s">
        <v>10</v>
      </c>
      <c r="E5" t="s">
        <v>11</v>
      </c>
      <c r="F5" t="s">
        <v>12</v>
      </c>
      <c r="G5" t="s">
        <v>13</v>
      </c>
      <c r="H5" t="s">
        <v>14</v>
      </c>
      <c r="I5" t="s">
        <v>15</v>
      </c>
      <c r="J5" t="s">
        <v>16</v>
      </c>
    </row>
    <row r="6" spans="2:10" x14ac:dyDescent="0.2">
      <c r="C6" s="13">
        <v>165000000</v>
      </c>
      <c r="D6" s="13">
        <v>181000000</v>
      </c>
      <c r="E6" s="13">
        <v>128000000</v>
      </c>
      <c r="F6" s="13">
        <v>110000000</v>
      </c>
      <c r="G6" s="13">
        <v>59400000</v>
      </c>
      <c r="H6" s="13">
        <v>142000000</v>
      </c>
      <c r="I6" s="13">
        <v>85800000</v>
      </c>
      <c r="J6" s="13">
        <v>144000000</v>
      </c>
    </row>
    <row r="7" spans="2:10" x14ac:dyDescent="0.2">
      <c r="C7" s="13">
        <v>185000000</v>
      </c>
      <c r="D7" s="13">
        <v>308000000</v>
      </c>
      <c r="E7" s="13">
        <v>209000000</v>
      </c>
      <c r="F7" s="13">
        <v>212000000</v>
      </c>
      <c r="G7" s="13">
        <v>106000000</v>
      </c>
      <c r="H7" s="13">
        <v>437000000</v>
      </c>
      <c r="I7" s="13">
        <v>198000000</v>
      </c>
      <c r="J7" s="13">
        <v>263000000</v>
      </c>
    </row>
    <row r="8" spans="2:10" x14ac:dyDescent="0.2">
      <c r="C8" s="13">
        <v>257000000</v>
      </c>
      <c r="D8" s="13">
        <v>451000000</v>
      </c>
      <c r="E8" s="13">
        <v>391000000</v>
      </c>
      <c r="F8" s="13">
        <v>427000000</v>
      </c>
      <c r="G8" s="13">
        <v>292000000</v>
      </c>
      <c r="H8" s="13">
        <v>438000000</v>
      </c>
      <c r="I8" s="13">
        <v>230000000</v>
      </c>
      <c r="J8" s="13">
        <v>346000000</v>
      </c>
    </row>
    <row r="9" spans="2:10" x14ac:dyDescent="0.2">
      <c r="C9" s="13">
        <v>399000000</v>
      </c>
      <c r="D9" s="13">
        <v>224000000</v>
      </c>
      <c r="E9" s="13">
        <v>304000000</v>
      </c>
      <c r="F9" s="13">
        <v>384000000</v>
      </c>
      <c r="G9" s="13">
        <v>407000000</v>
      </c>
      <c r="H9" s="13">
        <v>352000000</v>
      </c>
      <c r="I9" s="13">
        <v>512000000</v>
      </c>
    </row>
    <row r="10" spans="2:10" x14ac:dyDescent="0.2">
      <c r="I10" s="13">
        <v>467000000</v>
      </c>
      <c r="J10" s="13">
        <v>427000000</v>
      </c>
    </row>
    <row r="11" spans="2:10" x14ac:dyDescent="0.2">
      <c r="I11" s="13">
        <v>583000000</v>
      </c>
      <c r="J11" s="13">
        <v>542000000</v>
      </c>
    </row>
    <row r="16" spans="2:10" x14ac:dyDescent="0.2">
      <c r="B16" t="s">
        <v>2</v>
      </c>
      <c r="C16" s="13">
        <f>AVERAGE(C6:C15)</f>
        <v>251500000</v>
      </c>
      <c r="D16" s="13">
        <f t="shared" ref="D16:J16" si="0">AVERAGE(D6:D15)</f>
        <v>291000000</v>
      </c>
      <c r="E16" s="13">
        <f t="shared" si="0"/>
        <v>258000000</v>
      </c>
      <c r="F16" s="13">
        <f t="shared" si="0"/>
        <v>283250000</v>
      </c>
      <c r="G16" s="13">
        <f t="shared" si="0"/>
        <v>216100000</v>
      </c>
      <c r="H16" s="13">
        <f t="shared" si="0"/>
        <v>342250000</v>
      </c>
      <c r="I16" s="13">
        <f t="shared" si="0"/>
        <v>345966666.66666669</v>
      </c>
      <c r="J16" s="13">
        <f t="shared" si="0"/>
        <v>344400000</v>
      </c>
    </row>
    <row r="17" spans="2:10" x14ac:dyDescent="0.2">
      <c r="B17" t="s">
        <v>8</v>
      </c>
      <c r="C17" s="13">
        <f>STDEV(C6:C13)</f>
        <v>105973267.06926297</v>
      </c>
      <c r="D17" s="13">
        <f t="shared" ref="D17:J17" si="1">STDEV(D6:D13)</f>
        <v>118992996.99282028</v>
      </c>
      <c r="E17" s="13">
        <f t="shared" si="1"/>
        <v>114172384.28505088</v>
      </c>
      <c r="F17" s="13">
        <f t="shared" si="1"/>
        <v>148219150.80942363</v>
      </c>
      <c r="G17" s="13">
        <f t="shared" si="1"/>
        <v>162152726.36211413</v>
      </c>
      <c r="H17" s="13">
        <f t="shared" si="1"/>
        <v>139452202.08611503</v>
      </c>
      <c r="I17" s="13">
        <f t="shared" si="1"/>
        <v>200713743.09365731</v>
      </c>
      <c r="J17" s="13">
        <f t="shared" si="1"/>
        <v>152198226.00805831</v>
      </c>
    </row>
  </sheetData>
  <pageMargins left="0.7" right="0.7" top="0.75" bottom="0.75" header="0.3" footer="0.3"/>
  <pageSetup paperSize="9" scale="89"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57281-B81F-A043-A6F6-1E6F2133537F}">
  <sheetPr>
    <pageSetUpPr fitToPage="1"/>
  </sheetPr>
  <dimension ref="A2:H83"/>
  <sheetViews>
    <sheetView zoomScaleNormal="100" workbookViewId="0">
      <selection activeCell="E7" sqref="E7"/>
    </sheetView>
  </sheetViews>
  <sheetFormatPr baseColWidth="10" defaultRowHeight="16" x14ac:dyDescent="0.2"/>
  <cols>
    <col min="2" max="2" width="24.6640625" customWidth="1"/>
    <col min="3" max="3" width="28.83203125" customWidth="1"/>
    <col min="4" max="4" width="29.33203125" bestFit="1" customWidth="1"/>
    <col min="5" max="5" width="25.83203125" customWidth="1"/>
    <col min="6" max="6" width="27.83203125" customWidth="1"/>
    <col min="7" max="7" width="27.1640625" customWidth="1"/>
    <col min="8" max="8" width="42.6640625" style="17" customWidth="1"/>
  </cols>
  <sheetData>
    <row r="2" spans="1:8" x14ac:dyDescent="0.2">
      <c r="B2" s="9" t="s">
        <v>87</v>
      </c>
    </row>
    <row r="4" spans="1:8" x14ac:dyDescent="0.2">
      <c r="A4" s="6"/>
      <c r="B4" s="6" t="s">
        <v>24</v>
      </c>
      <c r="C4" s="6" t="s">
        <v>25</v>
      </c>
      <c r="D4" s="6" t="s">
        <v>26</v>
      </c>
    </row>
    <row r="5" spans="1:8" x14ac:dyDescent="0.2">
      <c r="A5" s="6" t="s">
        <v>77</v>
      </c>
      <c r="B5" s="6">
        <v>23.9919355</v>
      </c>
      <c r="C5" s="6">
        <v>55.571847499999997</v>
      </c>
      <c r="D5" s="6">
        <v>28.491620099999999</v>
      </c>
    </row>
    <row r="6" spans="1:8" x14ac:dyDescent="0.2">
      <c r="A6" s="6" t="s">
        <v>76</v>
      </c>
      <c r="B6" s="6">
        <v>26.829268299999999</v>
      </c>
      <c r="C6" s="6">
        <v>56.451612900000001</v>
      </c>
      <c r="D6" s="6">
        <v>27.011494299999999</v>
      </c>
    </row>
    <row r="7" spans="1:8" x14ac:dyDescent="0.2">
      <c r="A7" s="6" t="s">
        <v>86</v>
      </c>
      <c r="B7" s="6">
        <v>36.617100399999998</v>
      </c>
      <c r="C7" s="6">
        <v>53.465346500000003</v>
      </c>
      <c r="D7" s="6">
        <v>41.214750500000001</v>
      </c>
    </row>
    <row r="8" spans="1:8" x14ac:dyDescent="0.2">
      <c r="A8" s="6" t="s">
        <v>78</v>
      </c>
      <c r="B8" s="6"/>
      <c r="C8" s="6">
        <v>40.699300700000002</v>
      </c>
      <c r="D8" s="6">
        <v>33.384146299999998</v>
      </c>
    </row>
    <row r="9" spans="1:8" x14ac:dyDescent="0.2">
      <c r="A9" s="19" t="s">
        <v>2</v>
      </c>
      <c r="B9" s="19">
        <f>AVERAGE(B5:B8)</f>
        <v>29.146101400000003</v>
      </c>
      <c r="C9" s="19">
        <f t="shared" ref="C9:D9" si="0">AVERAGE(C5:C8)</f>
        <v>51.547026900000006</v>
      </c>
      <c r="D9" s="19">
        <f t="shared" si="0"/>
        <v>32.525502799999998</v>
      </c>
    </row>
    <row r="10" spans="1:8" x14ac:dyDescent="0.2">
      <c r="A10" s="19" t="s">
        <v>8</v>
      </c>
      <c r="B10" s="19">
        <f>STDEV(B5:B7)</f>
        <v>6.6237816916010619</v>
      </c>
      <c r="C10" s="19">
        <f>STDEV(C5:C8)</f>
        <v>7.339556264777122</v>
      </c>
      <c r="D10" s="19">
        <f>STDEV(D5:D8)</f>
        <v>6.4009580956676535</v>
      </c>
    </row>
    <row r="13" spans="1:8" x14ac:dyDescent="0.2">
      <c r="B13" s="2" t="s">
        <v>27</v>
      </c>
      <c r="C13" s="1" t="s">
        <v>28</v>
      </c>
      <c r="D13" t="s">
        <v>29</v>
      </c>
      <c r="E13" t="s">
        <v>30</v>
      </c>
      <c r="F13" t="s">
        <v>31</v>
      </c>
      <c r="G13" t="s">
        <v>32</v>
      </c>
      <c r="H13" s="17" t="s">
        <v>2</v>
      </c>
    </row>
    <row r="14" spans="1:8" x14ac:dyDescent="0.2">
      <c r="B14" s="14"/>
      <c r="C14" s="1"/>
    </row>
    <row r="15" spans="1:8" x14ac:dyDescent="0.2">
      <c r="A15" t="s">
        <v>56</v>
      </c>
      <c r="B15" s="14" t="s">
        <v>33</v>
      </c>
      <c r="C15" s="1">
        <v>1</v>
      </c>
      <c r="D15" t="s">
        <v>34</v>
      </c>
      <c r="E15">
        <v>146</v>
      </c>
      <c r="F15">
        <v>29</v>
      </c>
      <c r="G15">
        <f>F15/E15*100</f>
        <v>19.863013698630137</v>
      </c>
      <c r="H15" s="17">
        <v>26.829268292682929</v>
      </c>
    </row>
    <row r="16" spans="1:8" x14ac:dyDescent="0.2">
      <c r="B16" s="14"/>
      <c r="C16" s="1"/>
      <c r="D16" t="s">
        <v>35</v>
      </c>
      <c r="E16">
        <v>148</v>
      </c>
      <c r="F16">
        <v>25</v>
      </c>
      <c r="G16">
        <f t="shared" ref="G16:G31" si="1">F16/E16*100</f>
        <v>16.891891891891891</v>
      </c>
    </row>
    <row r="17" spans="2:8" x14ac:dyDescent="0.2">
      <c r="B17" s="14"/>
      <c r="C17" s="1"/>
      <c r="D17" t="s">
        <v>36</v>
      </c>
      <c r="E17">
        <v>198</v>
      </c>
      <c r="F17">
        <v>78</v>
      </c>
      <c r="G17">
        <f t="shared" si="1"/>
        <v>39.393939393939391</v>
      </c>
    </row>
    <row r="18" spans="2:8" x14ac:dyDescent="0.2">
      <c r="B18" s="14"/>
      <c r="C18" s="1"/>
      <c r="E18" s="15"/>
      <c r="F18" s="15"/>
      <c r="G18" s="15"/>
    </row>
    <row r="19" spans="2:8" x14ac:dyDescent="0.2">
      <c r="B19" s="14"/>
      <c r="C19" s="1"/>
    </row>
    <row r="20" spans="2:8" x14ac:dyDescent="0.2">
      <c r="B20" s="14"/>
      <c r="C20" s="1"/>
      <c r="D20" s="16"/>
    </row>
    <row r="21" spans="2:8" x14ac:dyDescent="0.2">
      <c r="B21" s="14"/>
      <c r="C21" s="1"/>
      <c r="D21" s="16"/>
    </row>
    <row r="22" spans="2:8" x14ac:dyDescent="0.2">
      <c r="B22" s="14"/>
      <c r="C22" s="1"/>
      <c r="D22" s="16"/>
    </row>
    <row r="23" spans="2:8" x14ac:dyDescent="0.2">
      <c r="B23" s="14" t="s">
        <v>37</v>
      </c>
      <c r="C23" s="1">
        <v>3</v>
      </c>
      <c r="D23" t="s">
        <v>38</v>
      </c>
      <c r="E23">
        <v>252</v>
      </c>
      <c r="F23">
        <v>142</v>
      </c>
      <c r="G23">
        <f t="shared" si="1"/>
        <v>56.349206349206348</v>
      </c>
      <c r="H23" s="17">
        <v>56.451612903225815</v>
      </c>
    </row>
    <row r="24" spans="2:8" x14ac:dyDescent="0.2">
      <c r="B24" s="14"/>
      <c r="C24" s="1"/>
      <c r="D24" t="s">
        <v>39</v>
      </c>
      <c r="E24">
        <v>256</v>
      </c>
      <c r="F24">
        <v>143</v>
      </c>
      <c r="G24">
        <f t="shared" si="1"/>
        <v>55.859375</v>
      </c>
    </row>
    <row r="25" spans="2:8" x14ac:dyDescent="0.2">
      <c r="B25" s="14"/>
      <c r="C25" s="1"/>
      <c r="D25" t="s">
        <v>40</v>
      </c>
      <c r="E25">
        <v>174</v>
      </c>
      <c r="F25">
        <v>100</v>
      </c>
      <c r="G25">
        <f t="shared" si="1"/>
        <v>57.47126436781609</v>
      </c>
    </row>
    <row r="26" spans="2:8" x14ac:dyDescent="0.2">
      <c r="B26" s="14"/>
      <c r="C26" s="1"/>
      <c r="E26" s="15"/>
      <c r="F26" s="15"/>
      <c r="G26" s="15"/>
    </row>
    <row r="27" spans="2:8" x14ac:dyDescent="0.2">
      <c r="B27" s="14"/>
      <c r="C27" s="1"/>
    </row>
    <row r="28" spans="2:8" x14ac:dyDescent="0.2">
      <c r="B28" s="14" t="s">
        <v>41</v>
      </c>
      <c r="C28" s="1">
        <v>4</v>
      </c>
      <c r="D28" t="s">
        <v>42</v>
      </c>
      <c r="E28">
        <v>108</v>
      </c>
      <c r="F28">
        <v>45</v>
      </c>
      <c r="G28">
        <f t="shared" si="1"/>
        <v>41.666666666666671</v>
      </c>
      <c r="H28" s="17">
        <v>27.011494252873565</v>
      </c>
    </row>
    <row r="29" spans="2:8" x14ac:dyDescent="0.2">
      <c r="B29" s="14"/>
      <c r="C29" s="1"/>
      <c r="D29" t="s">
        <v>43</v>
      </c>
      <c r="E29">
        <v>72</v>
      </c>
      <c r="F29">
        <v>20</v>
      </c>
      <c r="G29">
        <f t="shared" si="1"/>
        <v>27.777777777777779</v>
      </c>
    </row>
    <row r="30" spans="2:8" x14ac:dyDescent="0.2">
      <c r="B30" s="14"/>
      <c r="C30" s="1"/>
      <c r="D30" t="s">
        <v>44</v>
      </c>
      <c r="E30">
        <v>74</v>
      </c>
      <c r="F30">
        <v>10</v>
      </c>
      <c r="G30">
        <f t="shared" si="1"/>
        <v>13.513513513513514</v>
      </c>
    </row>
    <row r="31" spans="2:8" x14ac:dyDescent="0.2">
      <c r="B31" s="14"/>
      <c r="C31" s="1"/>
      <c r="D31" t="s">
        <v>45</v>
      </c>
      <c r="E31">
        <v>94</v>
      </c>
      <c r="F31">
        <v>19</v>
      </c>
      <c r="G31">
        <f t="shared" si="1"/>
        <v>20.212765957446805</v>
      </c>
    </row>
    <row r="32" spans="2:8" x14ac:dyDescent="0.2">
      <c r="B32" s="14"/>
      <c r="C32" s="1"/>
      <c r="E32" s="15"/>
      <c r="F32" s="15"/>
      <c r="G32" s="15"/>
    </row>
    <row r="33" spans="1:8" x14ac:dyDescent="0.2">
      <c r="A33" t="s">
        <v>57</v>
      </c>
      <c r="B33" s="14" t="s">
        <v>33</v>
      </c>
      <c r="C33" s="1">
        <v>1</v>
      </c>
      <c r="D33" t="s">
        <v>46</v>
      </c>
      <c r="E33">
        <v>182</v>
      </c>
      <c r="F33">
        <v>39</v>
      </c>
      <c r="G33">
        <f t="shared" ref="G33:G49" si="2">F33/E33*100</f>
        <v>21.428571428571427</v>
      </c>
      <c r="H33" s="17">
        <v>23.991935483870968</v>
      </c>
    </row>
    <row r="34" spans="1:8" x14ac:dyDescent="0.2">
      <c r="B34" s="14"/>
      <c r="C34" s="1"/>
      <c r="D34" t="s">
        <v>47</v>
      </c>
      <c r="E34">
        <v>170</v>
      </c>
      <c r="F34">
        <v>38</v>
      </c>
      <c r="G34">
        <f t="shared" si="2"/>
        <v>22.352941176470591</v>
      </c>
    </row>
    <row r="35" spans="1:8" x14ac:dyDescent="0.2">
      <c r="B35" s="14"/>
      <c r="C35" s="1"/>
      <c r="D35" t="s">
        <v>48</v>
      </c>
      <c r="E35">
        <v>144</v>
      </c>
      <c r="F35">
        <v>42</v>
      </c>
      <c r="G35">
        <f t="shared" si="2"/>
        <v>29.166666666666668</v>
      </c>
    </row>
    <row r="36" spans="1:8" x14ac:dyDescent="0.2">
      <c r="B36" s="14"/>
      <c r="C36" s="1"/>
      <c r="E36" s="15"/>
      <c r="F36" s="15"/>
      <c r="G36" s="15"/>
    </row>
    <row r="37" spans="1:8" x14ac:dyDescent="0.2">
      <c r="B37" s="14"/>
      <c r="C37" s="1"/>
    </row>
    <row r="38" spans="1:8" x14ac:dyDescent="0.2">
      <c r="B38" s="14"/>
      <c r="C38" s="1"/>
      <c r="D38" s="16"/>
    </row>
    <row r="39" spans="1:8" x14ac:dyDescent="0.2">
      <c r="B39" s="14"/>
      <c r="C39" s="1"/>
      <c r="D39" s="16"/>
    </row>
    <row r="40" spans="1:8" x14ac:dyDescent="0.2">
      <c r="B40" s="14"/>
      <c r="C40" s="1"/>
      <c r="D40" s="16"/>
    </row>
    <row r="41" spans="1:8" x14ac:dyDescent="0.2">
      <c r="B41" s="14" t="s">
        <v>37</v>
      </c>
      <c r="C41" s="1">
        <v>3</v>
      </c>
      <c r="D41" t="s">
        <v>49</v>
      </c>
      <c r="E41">
        <v>274</v>
      </c>
      <c r="F41">
        <v>157</v>
      </c>
      <c r="G41">
        <f t="shared" si="2"/>
        <v>57.299270072992705</v>
      </c>
      <c r="H41" s="17">
        <v>55.57184750733137</v>
      </c>
    </row>
    <row r="42" spans="1:8" x14ac:dyDescent="0.2">
      <c r="B42" s="14"/>
      <c r="C42" s="1"/>
      <c r="D42" t="s">
        <v>50</v>
      </c>
      <c r="E42">
        <v>221</v>
      </c>
      <c r="F42">
        <v>110</v>
      </c>
      <c r="G42">
        <f t="shared" si="2"/>
        <v>49.773755656108598</v>
      </c>
    </row>
    <row r="43" spans="1:8" x14ac:dyDescent="0.2">
      <c r="B43" s="14"/>
      <c r="C43" s="1"/>
      <c r="D43" t="s">
        <v>51</v>
      </c>
      <c r="E43">
        <v>187</v>
      </c>
      <c r="F43">
        <v>112</v>
      </c>
      <c r="G43">
        <f t="shared" si="2"/>
        <v>59.893048128342244</v>
      </c>
    </row>
    <row r="44" spans="1:8" x14ac:dyDescent="0.2">
      <c r="B44" s="14"/>
      <c r="C44" s="1"/>
      <c r="E44" s="15"/>
      <c r="F44" s="15"/>
      <c r="G44" s="15"/>
    </row>
    <row r="45" spans="1:8" x14ac:dyDescent="0.2">
      <c r="B45" s="14"/>
      <c r="C45" s="1"/>
    </row>
    <row r="46" spans="1:8" x14ac:dyDescent="0.2">
      <c r="B46" s="14" t="s">
        <v>41</v>
      </c>
      <c r="C46" s="1">
        <v>4</v>
      </c>
      <c r="D46" t="s">
        <v>52</v>
      </c>
      <c r="E46">
        <v>121</v>
      </c>
      <c r="F46">
        <v>14</v>
      </c>
      <c r="G46">
        <f t="shared" si="2"/>
        <v>11.570247933884298</v>
      </c>
      <c r="H46" s="17">
        <v>28.491620111731841</v>
      </c>
    </row>
    <row r="47" spans="1:8" x14ac:dyDescent="0.2">
      <c r="B47" s="14"/>
      <c r="C47" s="1"/>
      <c r="D47" t="s">
        <v>53</v>
      </c>
      <c r="E47">
        <v>113</v>
      </c>
      <c r="F47">
        <v>32</v>
      </c>
      <c r="G47">
        <f t="shared" si="2"/>
        <v>28.318584070796462</v>
      </c>
    </row>
    <row r="48" spans="1:8" x14ac:dyDescent="0.2">
      <c r="B48" s="14"/>
      <c r="C48" s="1"/>
      <c r="D48" t="s">
        <v>54</v>
      </c>
      <c r="E48">
        <v>115</v>
      </c>
      <c r="F48">
        <v>16</v>
      </c>
      <c r="G48">
        <f t="shared" si="2"/>
        <v>13.913043478260869</v>
      </c>
    </row>
    <row r="49" spans="1:8" x14ac:dyDescent="0.2">
      <c r="B49" s="14"/>
      <c r="C49" s="1"/>
      <c r="D49" t="s">
        <v>55</v>
      </c>
      <c r="E49">
        <v>188</v>
      </c>
      <c r="F49">
        <v>91</v>
      </c>
      <c r="G49">
        <f t="shared" si="2"/>
        <v>48.404255319148938</v>
      </c>
    </row>
    <row r="50" spans="1:8" x14ac:dyDescent="0.2">
      <c r="B50" s="14"/>
      <c r="C50" s="1"/>
      <c r="E50" s="15"/>
      <c r="F50" s="15"/>
      <c r="G50" s="15"/>
    </row>
    <row r="53" spans="1:8" x14ac:dyDescent="0.2">
      <c r="A53" t="s">
        <v>58</v>
      </c>
      <c r="B53" t="s">
        <v>59</v>
      </c>
      <c r="C53" t="s">
        <v>60</v>
      </c>
      <c r="D53" t="s">
        <v>61</v>
      </c>
      <c r="E53" t="s">
        <v>62</v>
      </c>
      <c r="F53" t="s">
        <v>63</v>
      </c>
    </row>
    <row r="55" spans="1:8" x14ac:dyDescent="0.2">
      <c r="B55" t="s">
        <v>74</v>
      </c>
    </row>
    <row r="56" spans="1:8" x14ac:dyDescent="0.2">
      <c r="C56" t="s">
        <v>64</v>
      </c>
      <c r="D56">
        <v>124</v>
      </c>
      <c r="E56">
        <v>54</v>
      </c>
      <c r="F56">
        <f t="shared" ref="F56:F60" si="3">E56/D56*100</f>
        <v>43.548387096774192</v>
      </c>
      <c r="H56" s="17">
        <v>40.6993006993007</v>
      </c>
    </row>
    <row r="57" spans="1:8" x14ac:dyDescent="0.2">
      <c r="C57" t="s">
        <v>65</v>
      </c>
      <c r="D57">
        <v>193</v>
      </c>
      <c r="E57">
        <v>99</v>
      </c>
      <c r="F57">
        <f t="shared" si="3"/>
        <v>51.295336787564771</v>
      </c>
    </row>
    <row r="58" spans="1:8" x14ac:dyDescent="0.2">
      <c r="C58" t="s">
        <v>66</v>
      </c>
      <c r="D58">
        <v>133</v>
      </c>
      <c r="E58">
        <v>44</v>
      </c>
      <c r="F58">
        <f t="shared" si="3"/>
        <v>33.082706766917291</v>
      </c>
    </row>
    <row r="59" spans="1:8" x14ac:dyDescent="0.2">
      <c r="C59" t="s">
        <v>67</v>
      </c>
      <c r="D59">
        <v>169</v>
      </c>
      <c r="E59">
        <v>63</v>
      </c>
      <c r="F59">
        <f t="shared" si="3"/>
        <v>37.278106508875744</v>
      </c>
    </row>
    <row r="60" spans="1:8" x14ac:dyDescent="0.2">
      <c r="C60" t="s">
        <v>68</v>
      </c>
      <c r="D60">
        <v>96</v>
      </c>
      <c r="E60">
        <v>31</v>
      </c>
      <c r="F60">
        <f t="shared" si="3"/>
        <v>32.291666666666671</v>
      </c>
    </row>
    <row r="64" spans="1:8" x14ac:dyDescent="0.2">
      <c r="B64" t="s">
        <v>75</v>
      </c>
      <c r="C64" t="s">
        <v>69</v>
      </c>
      <c r="D64">
        <v>119</v>
      </c>
      <c r="E64">
        <v>27</v>
      </c>
      <c r="F64">
        <f t="shared" ref="F64:F68" si="4">E64/D64*100</f>
        <v>22.689075630252102</v>
      </c>
      <c r="H64" s="17">
        <v>33.384146341463413</v>
      </c>
    </row>
    <row r="65" spans="1:8" x14ac:dyDescent="0.2">
      <c r="C65" t="s">
        <v>70</v>
      </c>
      <c r="D65">
        <v>168</v>
      </c>
      <c r="E65">
        <v>65</v>
      </c>
      <c r="F65">
        <f t="shared" si="4"/>
        <v>38.69047619047619</v>
      </c>
    </row>
    <row r="66" spans="1:8" x14ac:dyDescent="0.2">
      <c r="C66" t="s">
        <v>71</v>
      </c>
      <c r="D66">
        <v>126</v>
      </c>
      <c r="E66">
        <v>41</v>
      </c>
      <c r="F66">
        <f t="shared" si="4"/>
        <v>32.539682539682538</v>
      </c>
    </row>
    <row r="67" spans="1:8" x14ac:dyDescent="0.2">
      <c r="C67" t="s">
        <v>72</v>
      </c>
      <c r="D67">
        <v>88</v>
      </c>
      <c r="E67">
        <v>21</v>
      </c>
      <c r="F67">
        <f t="shared" si="4"/>
        <v>23.863636363636363</v>
      </c>
    </row>
    <row r="68" spans="1:8" x14ac:dyDescent="0.2">
      <c r="C68" t="s">
        <v>73</v>
      </c>
      <c r="D68">
        <v>155</v>
      </c>
      <c r="E68">
        <v>65</v>
      </c>
      <c r="F68">
        <f t="shared" si="4"/>
        <v>41.935483870967744</v>
      </c>
    </row>
    <row r="71" spans="1:8" x14ac:dyDescent="0.2">
      <c r="A71" t="s">
        <v>79</v>
      </c>
      <c r="B71" s="14" t="s">
        <v>37</v>
      </c>
      <c r="C71" s="2">
        <v>3</v>
      </c>
      <c r="D71" t="s">
        <v>80</v>
      </c>
      <c r="E71">
        <v>378</v>
      </c>
      <c r="F71">
        <v>204</v>
      </c>
      <c r="G71">
        <f>F71/E71*100</f>
        <v>53.968253968253968</v>
      </c>
      <c r="H71" s="17">
        <f>AVERAGE(G71:G73)</f>
        <v>53.732456313101473</v>
      </c>
    </row>
    <row r="72" spans="1:8" x14ac:dyDescent="0.2">
      <c r="C72" s="2"/>
      <c r="D72" t="s">
        <v>81</v>
      </c>
      <c r="E72">
        <v>372</v>
      </c>
      <c r="F72">
        <v>190</v>
      </c>
      <c r="G72">
        <f t="shared" ref="G72:G82" si="5">F72/E72*100</f>
        <v>51.075268817204304</v>
      </c>
    </row>
    <row r="73" spans="1:8" x14ac:dyDescent="0.2">
      <c r="C73" s="2"/>
      <c r="D73" t="s">
        <v>82</v>
      </c>
      <c r="E73">
        <v>260</v>
      </c>
      <c r="F73">
        <v>146</v>
      </c>
      <c r="G73">
        <f t="shared" si="5"/>
        <v>56.153846153846153</v>
      </c>
    </row>
    <row r="74" spans="1:8" x14ac:dyDescent="0.2">
      <c r="C74" s="2"/>
    </row>
    <row r="75" spans="1:8" x14ac:dyDescent="0.2">
      <c r="C75" s="2"/>
    </row>
    <row r="76" spans="1:8" x14ac:dyDescent="0.2">
      <c r="B76" s="14" t="s">
        <v>41</v>
      </c>
      <c r="C76" s="2">
        <v>4</v>
      </c>
      <c r="D76" t="s">
        <v>83</v>
      </c>
      <c r="E76">
        <v>283</v>
      </c>
      <c r="F76">
        <v>153</v>
      </c>
      <c r="G76">
        <f t="shared" si="5"/>
        <v>54.063604240282679</v>
      </c>
      <c r="H76" s="17">
        <f>AVERAGE(G76:G78)</f>
        <v>41.981568168825369</v>
      </c>
    </row>
    <row r="77" spans="1:8" x14ac:dyDescent="0.2">
      <c r="C77" s="2"/>
      <c r="D77" t="s">
        <v>81</v>
      </c>
      <c r="E77">
        <v>294</v>
      </c>
      <c r="F77">
        <v>121</v>
      </c>
      <c r="G77">
        <f t="shared" si="5"/>
        <v>41.156462585034014</v>
      </c>
    </row>
    <row r="78" spans="1:8" x14ac:dyDescent="0.2">
      <c r="C78" s="2"/>
      <c r="D78" t="s">
        <v>82</v>
      </c>
      <c r="E78">
        <v>345</v>
      </c>
      <c r="F78">
        <v>106</v>
      </c>
      <c r="G78">
        <f t="shared" si="5"/>
        <v>30.724637681159422</v>
      </c>
    </row>
    <row r="79" spans="1:8" x14ac:dyDescent="0.2">
      <c r="C79" s="2"/>
    </row>
    <row r="80" spans="1:8" x14ac:dyDescent="0.2">
      <c r="B80" s="14" t="s">
        <v>33</v>
      </c>
      <c r="C80" s="2">
        <v>9</v>
      </c>
      <c r="D80" t="s">
        <v>84</v>
      </c>
      <c r="E80">
        <v>199</v>
      </c>
      <c r="F80">
        <v>84</v>
      </c>
      <c r="G80">
        <f t="shared" si="5"/>
        <v>42.211055276381906</v>
      </c>
      <c r="H80" s="17">
        <f>AVERAGE(G80:G82)</f>
        <v>36.370344759423908</v>
      </c>
    </row>
    <row r="81" spans="3:7" x14ac:dyDescent="0.2">
      <c r="C81" s="2"/>
      <c r="D81" t="s">
        <v>81</v>
      </c>
      <c r="E81">
        <v>182</v>
      </c>
      <c r="F81">
        <v>58</v>
      </c>
      <c r="G81">
        <f t="shared" si="5"/>
        <v>31.868131868131865</v>
      </c>
    </row>
    <row r="82" spans="3:7" x14ac:dyDescent="0.2">
      <c r="C82" s="2"/>
      <c r="D82" t="s">
        <v>85</v>
      </c>
      <c r="E82">
        <v>157</v>
      </c>
      <c r="F82">
        <v>55</v>
      </c>
      <c r="G82">
        <f t="shared" si="5"/>
        <v>35.031847133757957</v>
      </c>
    </row>
    <row r="83" spans="3:7" x14ac:dyDescent="0.2">
      <c r="C83" s="2"/>
    </row>
  </sheetData>
  <pageMargins left="0.7" right="0.7" top="0.75" bottom="0.75" header="0.3" footer="0.3"/>
  <pageSetup paperSize="9" scale="37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C2055-1C40-5D47-BF93-D01AE852A590}">
  <dimension ref="B2:L21"/>
  <sheetViews>
    <sheetView workbookViewId="0">
      <selection activeCell="L29" sqref="L29"/>
    </sheetView>
  </sheetViews>
  <sheetFormatPr baseColWidth="10" defaultRowHeight="16" x14ac:dyDescent="0.2"/>
  <sheetData>
    <row r="2" spans="2:12" x14ac:dyDescent="0.2">
      <c r="B2" s="20" t="s">
        <v>88</v>
      </c>
      <c r="C2" s="20" t="s">
        <v>89</v>
      </c>
      <c r="D2" s="21" t="s">
        <v>90</v>
      </c>
      <c r="E2" s="20" t="s">
        <v>91</v>
      </c>
      <c r="F2" s="20" t="s">
        <v>92</v>
      </c>
      <c r="G2" s="20" t="s">
        <v>93</v>
      </c>
      <c r="H2" s="20" t="s">
        <v>94</v>
      </c>
      <c r="I2" s="20" t="s">
        <v>95</v>
      </c>
      <c r="K2" s="20" t="s">
        <v>96</v>
      </c>
      <c r="L2" s="20" t="s">
        <v>8</v>
      </c>
    </row>
    <row r="3" spans="2:12" x14ac:dyDescent="0.2">
      <c r="B3" s="3" t="s">
        <v>97</v>
      </c>
      <c r="C3" s="3" t="s">
        <v>98</v>
      </c>
      <c r="D3" s="3" t="s">
        <v>99</v>
      </c>
      <c r="E3" s="3" t="s">
        <v>76</v>
      </c>
      <c r="F3">
        <v>1861</v>
      </c>
      <c r="G3">
        <v>149</v>
      </c>
      <c r="H3">
        <f>F3+G3</f>
        <v>2010</v>
      </c>
      <c r="I3" s="22">
        <f>(G3/H3)*100</f>
        <v>7.4129353233830848</v>
      </c>
      <c r="K3" s="22">
        <f>AVERAGE(I3:I11)</f>
        <v>9.3683822587021002</v>
      </c>
      <c r="L3" s="23">
        <f>STDEV(I3:I11)</f>
        <v>1.7179950672866486</v>
      </c>
    </row>
    <row r="4" spans="2:12" x14ac:dyDescent="0.2">
      <c r="B4" s="3" t="s">
        <v>97</v>
      </c>
      <c r="C4" s="3" t="s">
        <v>98</v>
      </c>
      <c r="D4" s="3" t="s">
        <v>99</v>
      </c>
      <c r="E4" s="3" t="s">
        <v>76</v>
      </c>
      <c r="F4">
        <v>1827</v>
      </c>
      <c r="G4">
        <v>152</v>
      </c>
      <c r="H4">
        <f t="shared" ref="H4:H20" si="0">F4+G4</f>
        <v>1979</v>
      </c>
      <c r="I4" s="22">
        <f t="shared" ref="I4:I20" si="1">(G4/H4)*100</f>
        <v>7.6806467913087415</v>
      </c>
      <c r="L4" s="23"/>
    </row>
    <row r="5" spans="2:12" x14ac:dyDescent="0.2">
      <c r="B5" s="3" t="s">
        <v>97</v>
      </c>
      <c r="C5" s="3" t="s">
        <v>98</v>
      </c>
      <c r="D5" s="3" t="s">
        <v>99</v>
      </c>
      <c r="E5" s="3" t="s">
        <v>76</v>
      </c>
      <c r="F5">
        <v>1810</v>
      </c>
      <c r="G5">
        <v>166</v>
      </c>
      <c r="H5">
        <f t="shared" si="0"/>
        <v>1976</v>
      </c>
      <c r="I5" s="22">
        <f t="shared" si="1"/>
        <v>8.4008097165991913</v>
      </c>
      <c r="L5" s="23"/>
    </row>
    <row r="6" spans="2:12" x14ac:dyDescent="0.2">
      <c r="B6" s="3" t="s">
        <v>97</v>
      </c>
      <c r="C6" s="3" t="s">
        <v>98</v>
      </c>
      <c r="D6" s="3" t="s">
        <v>99</v>
      </c>
      <c r="E6" s="3" t="s">
        <v>77</v>
      </c>
      <c r="F6">
        <v>1336</v>
      </c>
      <c r="G6">
        <v>122</v>
      </c>
      <c r="H6">
        <f t="shared" si="0"/>
        <v>1458</v>
      </c>
      <c r="I6" s="22">
        <f t="shared" si="1"/>
        <v>8.3676268861454037</v>
      </c>
      <c r="L6" s="3"/>
    </row>
    <row r="7" spans="2:12" x14ac:dyDescent="0.2">
      <c r="B7" s="3" t="s">
        <v>97</v>
      </c>
      <c r="C7" s="3" t="s">
        <v>98</v>
      </c>
      <c r="D7" s="3" t="s">
        <v>99</v>
      </c>
      <c r="E7" s="3" t="s">
        <v>77</v>
      </c>
      <c r="F7">
        <v>1387</v>
      </c>
      <c r="G7">
        <v>148</v>
      </c>
      <c r="H7">
        <f t="shared" si="0"/>
        <v>1535</v>
      </c>
      <c r="I7" s="22">
        <f t="shared" si="1"/>
        <v>9.6416938110749175</v>
      </c>
      <c r="L7" s="23"/>
    </row>
    <row r="8" spans="2:12" x14ac:dyDescent="0.2">
      <c r="B8" s="3" t="s">
        <v>97</v>
      </c>
      <c r="C8" s="3" t="s">
        <v>98</v>
      </c>
      <c r="D8" s="3" t="s">
        <v>99</v>
      </c>
      <c r="E8" s="3" t="s">
        <v>77</v>
      </c>
      <c r="F8">
        <v>1400</v>
      </c>
      <c r="G8">
        <v>134</v>
      </c>
      <c r="H8">
        <f t="shared" si="0"/>
        <v>1534</v>
      </c>
      <c r="I8" s="22">
        <f t="shared" si="1"/>
        <v>8.7353324641460226</v>
      </c>
    </row>
    <row r="9" spans="2:12" x14ac:dyDescent="0.2">
      <c r="B9" s="3" t="s">
        <v>97</v>
      </c>
      <c r="C9" s="3" t="s">
        <v>98</v>
      </c>
      <c r="D9" s="3" t="s">
        <v>99</v>
      </c>
      <c r="E9" s="3" t="s">
        <v>78</v>
      </c>
      <c r="F9">
        <v>1825</v>
      </c>
      <c r="G9">
        <v>206</v>
      </c>
      <c r="H9">
        <f t="shared" si="0"/>
        <v>2031</v>
      </c>
      <c r="I9" s="22">
        <f t="shared" si="1"/>
        <v>10.142786804529788</v>
      </c>
    </row>
    <row r="10" spans="2:12" x14ac:dyDescent="0.2">
      <c r="B10" s="3" t="s">
        <v>97</v>
      </c>
      <c r="C10" s="3" t="s">
        <v>98</v>
      </c>
      <c r="D10" s="3" t="s">
        <v>99</v>
      </c>
      <c r="E10" s="3" t="s">
        <v>78</v>
      </c>
      <c r="F10">
        <v>1715</v>
      </c>
      <c r="G10">
        <v>223</v>
      </c>
      <c r="H10">
        <f t="shared" si="0"/>
        <v>1938</v>
      </c>
      <c r="I10" s="22">
        <f t="shared" si="1"/>
        <v>11.50670794633643</v>
      </c>
    </row>
    <row r="11" spans="2:12" x14ac:dyDescent="0.2">
      <c r="B11" s="3" t="s">
        <v>97</v>
      </c>
      <c r="C11" s="3" t="s">
        <v>98</v>
      </c>
      <c r="D11" s="3" t="s">
        <v>99</v>
      </c>
      <c r="E11" s="3" t="s">
        <v>78</v>
      </c>
      <c r="F11">
        <v>1797</v>
      </c>
      <c r="G11">
        <v>255</v>
      </c>
      <c r="H11">
        <f t="shared" si="0"/>
        <v>2052</v>
      </c>
      <c r="I11" s="22">
        <f t="shared" si="1"/>
        <v>12.426900584795321</v>
      </c>
    </row>
    <row r="12" spans="2:12" x14ac:dyDescent="0.2">
      <c r="B12" s="3" t="s">
        <v>97</v>
      </c>
      <c r="C12" s="3" t="s">
        <v>100</v>
      </c>
      <c r="D12" s="3" t="s">
        <v>99</v>
      </c>
      <c r="E12" s="3" t="s">
        <v>76</v>
      </c>
      <c r="F12">
        <v>1584</v>
      </c>
      <c r="G12">
        <v>159</v>
      </c>
      <c r="H12">
        <f t="shared" si="0"/>
        <v>1743</v>
      </c>
      <c r="I12" s="22">
        <f t="shared" si="1"/>
        <v>9.1222030981067128</v>
      </c>
      <c r="K12" s="23">
        <f>AVERAGE(I12:I20)</f>
        <v>8.9547642879810816</v>
      </c>
      <c r="L12" s="23">
        <f>STDEV(I12:I20)</f>
        <v>0.85868445032839691</v>
      </c>
    </row>
    <row r="13" spans="2:12" x14ac:dyDescent="0.2">
      <c r="B13" s="3" t="s">
        <v>97</v>
      </c>
      <c r="C13" s="3" t="s">
        <v>100</v>
      </c>
      <c r="D13" s="3" t="s">
        <v>99</v>
      </c>
      <c r="E13" s="3" t="s">
        <v>76</v>
      </c>
      <c r="F13">
        <v>1617</v>
      </c>
      <c r="G13">
        <v>152</v>
      </c>
      <c r="H13">
        <f t="shared" si="0"/>
        <v>1769</v>
      </c>
      <c r="I13" s="22">
        <f t="shared" si="1"/>
        <v>8.592425098925947</v>
      </c>
      <c r="K13" s="3"/>
      <c r="L13" s="23"/>
    </row>
    <row r="14" spans="2:12" x14ac:dyDescent="0.2">
      <c r="B14" s="3" t="s">
        <v>97</v>
      </c>
      <c r="C14" s="3" t="s">
        <v>100</v>
      </c>
      <c r="D14" s="3" t="s">
        <v>99</v>
      </c>
      <c r="E14" s="3" t="s">
        <v>76</v>
      </c>
      <c r="F14">
        <v>1586</v>
      </c>
      <c r="G14">
        <v>183</v>
      </c>
      <c r="H14">
        <f t="shared" si="0"/>
        <v>1769</v>
      </c>
      <c r="I14" s="22">
        <f t="shared" si="1"/>
        <v>10.344827586206897</v>
      </c>
      <c r="K14" s="3"/>
      <c r="L14" s="23"/>
    </row>
    <row r="15" spans="2:12" x14ac:dyDescent="0.2">
      <c r="B15" s="3" t="s">
        <v>97</v>
      </c>
      <c r="C15" s="3" t="s">
        <v>100</v>
      </c>
      <c r="D15" s="3" t="s">
        <v>99</v>
      </c>
      <c r="E15" s="3" t="s">
        <v>77</v>
      </c>
      <c r="F15">
        <v>1215</v>
      </c>
      <c r="G15">
        <v>107</v>
      </c>
      <c r="H15">
        <f t="shared" si="0"/>
        <v>1322</v>
      </c>
      <c r="I15" s="22">
        <f t="shared" si="1"/>
        <v>8.0937972768532518</v>
      </c>
      <c r="K15" s="3"/>
      <c r="L15" s="3"/>
    </row>
    <row r="16" spans="2:12" x14ac:dyDescent="0.2">
      <c r="B16" s="3" t="s">
        <v>97</v>
      </c>
      <c r="C16" s="3" t="s">
        <v>100</v>
      </c>
      <c r="D16" s="3" t="s">
        <v>99</v>
      </c>
      <c r="E16" s="3" t="s">
        <v>77</v>
      </c>
      <c r="F16">
        <v>1330</v>
      </c>
      <c r="G16">
        <v>107</v>
      </c>
      <c r="H16">
        <f t="shared" si="0"/>
        <v>1437</v>
      </c>
      <c r="I16" s="22">
        <f t="shared" si="1"/>
        <v>7.4460681976339593</v>
      </c>
      <c r="K16" s="3"/>
      <c r="L16" s="23"/>
    </row>
    <row r="17" spans="2:12" x14ac:dyDescent="0.2">
      <c r="B17" s="3" t="s">
        <v>97</v>
      </c>
      <c r="C17" s="3" t="s">
        <v>100</v>
      </c>
      <c r="D17" s="3" t="s">
        <v>99</v>
      </c>
      <c r="E17" s="3" t="s">
        <v>77</v>
      </c>
      <c r="F17">
        <v>1276</v>
      </c>
      <c r="G17">
        <v>123</v>
      </c>
      <c r="H17">
        <f t="shared" si="0"/>
        <v>1399</v>
      </c>
      <c r="I17" s="22">
        <f t="shared" si="1"/>
        <v>8.7919942816297354</v>
      </c>
      <c r="K17" s="3"/>
      <c r="L17" s="3"/>
    </row>
    <row r="18" spans="2:12" x14ac:dyDescent="0.2">
      <c r="B18" s="3" t="s">
        <v>97</v>
      </c>
      <c r="C18" s="3" t="s">
        <v>100</v>
      </c>
      <c r="D18" s="3" t="s">
        <v>99</v>
      </c>
      <c r="E18" s="3" t="s">
        <v>78</v>
      </c>
      <c r="F18">
        <v>1677</v>
      </c>
      <c r="G18">
        <v>179</v>
      </c>
      <c r="H18">
        <f t="shared" si="0"/>
        <v>1856</v>
      </c>
      <c r="I18" s="22">
        <f t="shared" si="1"/>
        <v>9.6443965517241388</v>
      </c>
      <c r="K18" s="3"/>
      <c r="L18" s="3"/>
    </row>
    <row r="19" spans="2:12" x14ac:dyDescent="0.2">
      <c r="B19" s="3" t="s">
        <v>97</v>
      </c>
      <c r="C19" s="3" t="s">
        <v>100</v>
      </c>
      <c r="D19" s="3" t="s">
        <v>99</v>
      </c>
      <c r="E19" s="3" t="s">
        <v>78</v>
      </c>
      <c r="F19">
        <v>1712</v>
      </c>
      <c r="G19">
        <v>171</v>
      </c>
      <c r="H19">
        <f t="shared" si="0"/>
        <v>1883</v>
      </c>
      <c r="I19" s="22">
        <f t="shared" si="1"/>
        <v>9.0812533191715357</v>
      </c>
      <c r="K19" s="3"/>
      <c r="L19" s="3"/>
    </row>
    <row r="20" spans="2:12" x14ac:dyDescent="0.2">
      <c r="B20" s="3" t="s">
        <v>97</v>
      </c>
      <c r="C20" s="3" t="s">
        <v>100</v>
      </c>
      <c r="D20" s="3" t="s">
        <v>99</v>
      </c>
      <c r="E20" s="3" t="s">
        <v>78</v>
      </c>
      <c r="F20">
        <v>1710</v>
      </c>
      <c r="G20">
        <v>179</v>
      </c>
      <c r="H20">
        <f t="shared" si="0"/>
        <v>1889</v>
      </c>
      <c r="I20" s="22">
        <f t="shared" si="1"/>
        <v>9.4759131815775532</v>
      </c>
      <c r="K20" s="3"/>
      <c r="L20" s="3"/>
    </row>
    <row r="21" spans="2:12" x14ac:dyDescent="0.2">
      <c r="B21" s="3"/>
      <c r="C21" s="3"/>
      <c r="D21" s="3"/>
      <c r="E21" s="3"/>
      <c r="I21" s="22"/>
      <c r="K21" s="3"/>
      <c r="L21" s="3"/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7D7D7-463E-3041-97F1-C232F4E88ED4}">
  <sheetPr>
    <pageSetUpPr fitToPage="1"/>
  </sheetPr>
  <dimension ref="C3:N13"/>
  <sheetViews>
    <sheetView topLeftCell="B1" zoomScale="89" zoomScaleNormal="89" workbookViewId="0">
      <selection activeCell="I35" sqref="I35"/>
    </sheetView>
  </sheetViews>
  <sheetFormatPr baseColWidth="10" defaultRowHeight="16" x14ac:dyDescent="0.2"/>
  <cols>
    <col min="3" max="3" width="22.33203125" customWidth="1"/>
    <col min="5" max="6" width="10.83203125" style="2"/>
    <col min="7" max="7" width="6.6640625" style="2" bestFit="1" customWidth="1"/>
    <col min="8" max="8" width="7.83203125" style="2" bestFit="1" customWidth="1"/>
    <col min="9" max="9" width="11.1640625" bestFit="1" customWidth="1"/>
    <col min="10" max="10" width="12.33203125" bestFit="1" customWidth="1"/>
    <col min="11" max="11" width="15" bestFit="1" customWidth="1"/>
    <col min="12" max="12" width="16.33203125" style="2" bestFit="1" customWidth="1"/>
    <col min="13" max="13" width="11.1640625" bestFit="1" customWidth="1"/>
    <col min="14" max="14" width="12.1640625" bestFit="1" customWidth="1"/>
  </cols>
  <sheetData>
    <row r="3" spans="3:14" x14ac:dyDescent="0.2">
      <c r="C3" t="s">
        <v>17</v>
      </c>
      <c r="G3" s="11" t="s">
        <v>9</v>
      </c>
      <c r="H3" s="11" t="s">
        <v>10</v>
      </c>
      <c r="I3" s="12" t="s">
        <v>11</v>
      </c>
      <c r="J3" s="12" t="s">
        <v>12</v>
      </c>
      <c r="K3" s="12" t="s">
        <v>13</v>
      </c>
      <c r="L3" s="11" t="s">
        <v>14</v>
      </c>
      <c r="M3" s="12" t="s">
        <v>15</v>
      </c>
      <c r="N3" s="12" t="s">
        <v>16</v>
      </c>
    </row>
    <row r="4" spans="3:14" x14ac:dyDescent="0.2">
      <c r="G4" s="7">
        <v>0</v>
      </c>
      <c r="H4" s="7">
        <v>0.76</v>
      </c>
      <c r="I4" s="6">
        <v>14.5</v>
      </c>
      <c r="J4" s="6">
        <v>2.9565217399999999</v>
      </c>
      <c r="K4" s="6">
        <v>0</v>
      </c>
      <c r="L4" s="7">
        <v>38.765432099999998</v>
      </c>
      <c r="M4" s="6">
        <v>15.8461538</v>
      </c>
      <c r="N4" s="6">
        <v>9.1923076899999998</v>
      </c>
    </row>
    <row r="5" spans="3:14" x14ac:dyDescent="0.2">
      <c r="E5" s="8"/>
      <c r="G5" s="7">
        <v>0</v>
      </c>
      <c r="H5" s="7">
        <v>8.4000000000000005E-2</v>
      </c>
      <c r="I5" s="6">
        <v>0.98666666999999997</v>
      </c>
      <c r="J5" s="6">
        <v>0.26666666999999999</v>
      </c>
      <c r="K5" s="6"/>
      <c r="L5" s="7"/>
      <c r="M5" s="6">
        <v>15.4</v>
      </c>
      <c r="N5" s="6">
        <v>11.9</v>
      </c>
    </row>
    <row r="6" spans="3:14" x14ac:dyDescent="0.2">
      <c r="E6" s="1"/>
      <c r="G6" s="7">
        <v>2.3E-2</v>
      </c>
      <c r="H6" s="7">
        <v>8.6999999999999994E-2</v>
      </c>
      <c r="I6" s="6">
        <v>3.16</v>
      </c>
      <c r="J6" s="6">
        <v>2.6533333300000002</v>
      </c>
      <c r="K6" s="6">
        <v>0</v>
      </c>
      <c r="L6" s="7">
        <v>59.777777800000003</v>
      </c>
      <c r="M6" s="6">
        <v>8.8000000000000007</v>
      </c>
      <c r="N6" s="6">
        <v>5.6941176499999999</v>
      </c>
    </row>
    <row r="7" spans="3:14" x14ac:dyDescent="0.2">
      <c r="G7" s="7">
        <v>2.1999999999999999E-2</v>
      </c>
      <c r="H7" s="7">
        <v>0.3</v>
      </c>
      <c r="I7" s="6">
        <v>0.54666667000000002</v>
      </c>
      <c r="J7" s="6">
        <v>1.1333333299999999</v>
      </c>
      <c r="K7" s="6">
        <v>0.47777777999999999</v>
      </c>
      <c r="L7" s="7">
        <v>12.6666667</v>
      </c>
      <c r="M7" s="6">
        <v>65.428571399999996</v>
      </c>
      <c r="N7" s="6">
        <v>5</v>
      </c>
    </row>
    <row r="8" spans="3:14" x14ac:dyDescent="0.2">
      <c r="E8" s="1"/>
      <c r="G8" s="7"/>
      <c r="H8" s="7"/>
      <c r="I8" s="6"/>
      <c r="J8" s="6"/>
      <c r="K8" s="6"/>
      <c r="L8" s="7"/>
      <c r="M8" s="6">
        <v>38</v>
      </c>
      <c r="N8" s="6">
        <v>24.9</v>
      </c>
    </row>
    <row r="9" spans="3:14" x14ac:dyDescent="0.2">
      <c r="E9" s="1"/>
      <c r="G9" s="7"/>
      <c r="H9" s="7"/>
      <c r="I9" s="6"/>
      <c r="J9" s="6"/>
      <c r="K9" s="6"/>
      <c r="L9" s="7"/>
      <c r="M9" s="6">
        <v>22.823529400000002</v>
      </c>
      <c r="N9" s="6">
        <v>12.8235294</v>
      </c>
    </row>
    <row r="12" spans="3:14" x14ac:dyDescent="0.2">
      <c r="D12" s="9" t="s">
        <v>7</v>
      </c>
      <c r="E12" s="10"/>
      <c r="F12" s="10"/>
      <c r="G12" s="10">
        <f>AVERAGE(G4:G11)</f>
        <v>1.125E-2</v>
      </c>
      <c r="H12" s="10">
        <f>AVERAGE(H4:H7)</f>
        <v>0.30774999999999997</v>
      </c>
      <c r="I12" s="9">
        <f>AVERAGE(I4:I7)</f>
        <v>4.7983333350000006</v>
      </c>
      <c r="J12" s="9">
        <f>AVERAGE(J4:J7)</f>
        <v>1.7524637674999999</v>
      </c>
      <c r="K12" s="9">
        <f>AVERAGE(K4:K7)</f>
        <v>0.15925925999999999</v>
      </c>
      <c r="L12" s="10">
        <f>AVERAGE(L4:L7)</f>
        <v>37.069958866666667</v>
      </c>
      <c r="M12" s="9">
        <f>AVERAGE(M4:M9)</f>
        <v>27.716375766666669</v>
      </c>
      <c r="N12" s="9">
        <f>AVERAGE(N4:N9)</f>
        <v>11.584992456666667</v>
      </c>
    </row>
    <row r="13" spans="3:14" x14ac:dyDescent="0.2">
      <c r="D13" s="9" t="s">
        <v>8</v>
      </c>
      <c r="E13" s="10"/>
      <c r="F13" s="10"/>
      <c r="G13" s="10">
        <f t="shared" ref="G13:L13" si="0">STDEV(G4:G7)</f>
        <v>1.2996794476587937E-2</v>
      </c>
      <c r="H13" s="10">
        <f t="shared" si="0"/>
        <v>0.3180066823197274</v>
      </c>
      <c r="I13" s="9">
        <f t="shared" si="0"/>
        <v>6.5679003339649027</v>
      </c>
      <c r="J13" s="9">
        <f t="shared" si="0"/>
        <v>1.2717752793317589</v>
      </c>
      <c r="K13" s="10">
        <f t="shared" si="0"/>
        <v>0.27584512989582183</v>
      </c>
      <c r="L13" s="10">
        <f t="shared" si="0"/>
        <v>23.601274740633151</v>
      </c>
      <c r="M13" s="10">
        <f>STDEV(M4:M9)</f>
        <v>20.98726816970904</v>
      </c>
      <c r="N13" s="10">
        <f>STDEV(N4:N9)</f>
        <v>7.248615059805533</v>
      </c>
    </row>
  </sheetData>
  <pageMargins left="0.7" right="0.7" top="0.75" bottom="0.75" header="0.3" footer="0.3"/>
  <pageSetup paperSize="9" scale="73" orientation="landscape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32B4-8292-DE46-A573-22F6E38F2A11}">
  <dimension ref="A1:I29"/>
  <sheetViews>
    <sheetView workbookViewId="0">
      <selection activeCell="I48" sqref="I48"/>
    </sheetView>
  </sheetViews>
  <sheetFormatPr baseColWidth="10" defaultColWidth="18.1640625" defaultRowHeight="16" x14ac:dyDescent="0.2"/>
  <sheetData>
    <row r="1" spans="1:9" x14ac:dyDescent="0.2">
      <c r="A1" s="32" t="s">
        <v>148</v>
      </c>
    </row>
    <row r="4" spans="1:9" x14ac:dyDescent="0.2">
      <c r="C4" s="32" t="s">
        <v>149</v>
      </c>
    </row>
    <row r="6" spans="1:9" x14ac:dyDescent="0.2">
      <c r="C6" s="33" t="s">
        <v>101</v>
      </c>
      <c r="D6" s="33" t="s">
        <v>128</v>
      </c>
      <c r="E6" s="33" t="s">
        <v>129</v>
      </c>
      <c r="F6" s="33" t="s">
        <v>150</v>
      </c>
      <c r="G6" s="33" t="s">
        <v>139</v>
      </c>
      <c r="I6" s="33"/>
    </row>
    <row r="7" spans="1:9" x14ac:dyDescent="0.2">
      <c r="B7" s="32" t="s">
        <v>151</v>
      </c>
      <c r="C7">
        <v>100</v>
      </c>
      <c r="D7">
        <v>1146.81</v>
      </c>
      <c r="E7">
        <v>60.51</v>
      </c>
      <c r="F7">
        <v>687.6</v>
      </c>
      <c r="G7">
        <v>0</v>
      </c>
    </row>
    <row r="8" spans="1:9" x14ac:dyDescent="0.2">
      <c r="B8" s="32" t="s">
        <v>152</v>
      </c>
      <c r="C8">
        <v>100</v>
      </c>
      <c r="D8">
        <v>477.58</v>
      </c>
      <c r="E8">
        <v>8.8800000000000008</v>
      </c>
      <c r="F8">
        <v>499.72</v>
      </c>
      <c r="G8">
        <v>0</v>
      </c>
    </row>
    <row r="9" spans="1:9" x14ac:dyDescent="0.2">
      <c r="B9" s="32" t="s">
        <v>153</v>
      </c>
      <c r="C9">
        <v>100</v>
      </c>
      <c r="D9">
        <v>946.94</v>
      </c>
      <c r="E9">
        <v>0</v>
      </c>
      <c r="F9">
        <v>1312.76</v>
      </c>
      <c r="G9">
        <v>0</v>
      </c>
    </row>
    <row r="12" spans="1:9" x14ac:dyDescent="0.2">
      <c r="B12" s="32" t="s">
        <v>127</v>
      </c>
      <c r="C12" s="51">
        <f>AVERAGE(C7:C9)</f>
        <v>100</v>
      </c>
      <c r="D12" s="51">
        <f t="shared" ref="D12:G12" si="0">AVERAGE(D7:D9)</f>
        <v>857.11</v>
      </c>
      <c r="E12" s="51">
        <f t="shared" si="0"/>
        <v>23.13</v>
      </c>
      <c r="F12" s="51">
        <f t="shared" si="0"/>
        <v>833.36</v>
      </c>
      <c r="G12" s="51">
        <f t="shared" si="0"/>
        <v>0</v>
      </c>
    </row>
    <row r="13" spans="1:9" x14ac:dyDescent="0.2">
      <c r="B13" s="32" t="s">
        <v>8</v>
      </c>
      <c r="C13" s="51">
        <f>STDEV(C7:C9)</f>
        <v>0</v>
      </c>
      <c r="D13" s="51">
        <f t="shared" ref="D13:G13" si="1">STDEV(D7:D9)</f>
        <v>343.53932802519125</v>
      </c>
      <c r="E13" s="51">
        <f t="shared" si="1"/>
        <v>32.675096021282016</v>
      </c>
      <c r="F13" s="51">
        <f t="shared" si="1"/>
        <v>425.66770326159354</v>
      </c>
      <c r="G13" s="51">
        <f t="shared" si="1"/>
        <v>0</v>
      </c>
    </row>
    <row r="20" spans="2:7" x14ac:dyDescent="0.2">
      <c r="C20" s="32" t="s">
        <v>154</v>
      </c>
    </row>
    <row r="22" spans="2:7" x14ac:dyDescent="0.2">
      <c r="C22" s="33" t="s">
        <v>101</v>
      </c>
      <c r="D22" s="33" t="s">
        <v>128</v>
      </c>
      <c r="E22" s="33" t="s">
        <v>129</v>
      </c>
      <c r="F22" s="33" t="s">
        <v>150</v>
      </c>
      <c r="G22" s="33" t="s">
        <v>139</v>
      </c>
    </row>
    <row r="23" spans="2:7" x14ac:dyDescent="0.2">
      <c r="B23" s="32" t="s">
        <v>151</v>
      </c>
      <c r="C23">
        <v>100</v>
      </c>
      <c r="D23">
        <v>85.07</v>
      </c>
      <c r="E23">
        <v>182.54</v>
      </c>
      <c r="F23">
        <v>0</v>
      </c>
      <c r="G23">
        <v>102.29</v>
      </c>
    </row>
    <row r="24" spans="2:7" x14ac:dyDescent="0.2">
      <c r="B24" s="32" t="s">
        <v>152</v>
      </c>
      <c r="C24">
        <v>100</v>
      </c>
      <c r="D24">
        <v>110.98</v>
      </c>
      <c r="E24">
        <v>189.14</v>
      </c>
      <c r="F24">
        <v>12.77</v>
      </c>
      <c r="G24">
        <v>159.88</v>
      </c>
    </row>
    <row r="25" spans="2:7" x14ac:dyDescent="0.2">
      <c r="B25" s="32" t="s">
        <v>153</v>
      </c>
      <c r="C25">
        <v>100</v>
      </c>
      <c r="D25">
        <v>17.309999999999999</v>
      </c>
      <c r="E25">
        <v>93.01</v>
      </c>
      <c r="F25">
        <v>0</v>
      </c>
      <c r="G25">
        <v>121.7</v>
      </c>
    </row>
    <row r="28" spans="2:7" x14ac:dyDescent="0.2">
      <c r="B28" s="32" t="s">
        <v>127</v>
      </c>
      <c r="C28" s="51">
        <f>AVERAGE(C23:C25)</f>
        <v>100</v>
      </c>
      <c r="D28" s="51">
        <f t="shared" ref="D28:G28" si="2">AVERAGE(D23:D25)</f>
        <v>71.12</v>
      </c>
      <c r="E28" s="51">
        <f t="shared" si="2"/>
        <v>154.89666666666665</v>
      </c>
      <c r="F28" s="51">
        <f t="shared" si="2"/>
        <v>4.2566666666666668</v>
      </c>
      <c r="G28" s="51">
        <f t="shared" si="2"/>
        <v>127.95666666666666</v>
      </c>
    </row>
    <row r="29" spans="2:7" x14ac:dyDescent="0.2">
      <c r="B29" s="32" t="s">
        <v>8</v>
      </c>
      <c r="C29" s="51">
        <f>STDEV(C23:C25)</f>
        <v>0</v>
      </c>
      <c r="D29" s="51">
        <f t="shared" ref="D29:G29" si="3">STDEV(D23:D25)</f>
        <v>48.368058675121524</v>
      </c>
      <c r="E29" s="51">
        <f t="shared" si="3"/>
        <v>53.696923872167396</v>
      </c>
      <c r="F29" s="51">
        <f t="shared" si="3"/>
        <v>7.3727629375515207</v>
      </c>
      <c r="G29" s="51">
        <f t="shared" si="3"/>
        <v>29.300365754258713</v>
      </c>
    </row>
  </sheetData>
  <pageMargins left="0.7" right="0.7" top="0.75" bottom="0.75" header="0.3" footer="0.3"/>
  <pageSetup paperSize="9"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139D7-0D79-7144-A989-31D22C1AE5F5}">
  <dimension ref="A1:Q18"/>
  <sheetViews>
    <sheetView workbookViewId="0">
      <selection activeCell="D42" sqref="D42"/>
    </sheetView>
  </sheetViews>
  <sheetFormatPr baseColWidth="10" defaultColWidth="31.6640625" defaultRowHeight="16" x14ac:dyDescent="0.2"/>
  <sheetData>
    <row r="1" spans="1:17" x14ac:dyDescent="0.2">
      <c r="A1" s="32" t="s">
        <v>155</v>
      </c>
    </row>
    <row r="3" spans="1:17" x14ac:dyDescent="0.2">
      <c r="B3" s="65" t="s">
        <v>117</v>
      </c>
      <c r="C3" s="65"/>
      <c r="D3" s="65"/>
      <c r="E3" s="65"/>
      <c r="H3" s="65" t="s">
        <v>118</v>
      </c>
      <c r="I3" s="65"/>
      <c r="J3" s="65"/>
      <c r="K3" s="65"/>
      <c r="L3" s="33"/>
      <c r="N3" s="65" t="s">
        <v>119</v>
      </c>
      <c r="O3" s="65"/>
      <c r="P3" s="65"/>
      <c r="Q3" s="65"/>
    </row>
    <row r="4" spans="1:17" x14ac:dyDescent="0.2">
      <c r="B4" s="43" t="s">
        <v>101</v>
      </c>
      <c r="C4" s="43" t="s">
        <v>120</v>
      </c>
      <c r="D4" s="43" t="s">
        <v>102</v>
      </c>
      <c r="E4" s="43" t="s">
        <v>121</v>
      </c>
      <c r="H4" s="43" t="s">
        <v>101</v>
      </c>
      <c r="I4" s="43" t="s">
        <v>120</v>
      </c>
      <c r="J4" s="43" t="s">
        <v>102</v>
      </c>
      <c r="K4" s="43" t="s">
        <v>121</v>
      </c>
      <c r="L4" s="34"/>
      <c r="N4" s="43" t="s">
        <v>101</v>
      </c>
      <c r="O4" s="43" t="s">
        <v>120</v>
      </c>
      <c r="P4" s="43" t="s">
        <v>102</v>
      </c>
      <c r="Q4" s="43" t="s">
        <v>121</v>
      </c>
    </row>
    <row r="5" spans="1:17" x14ac:dyDescent="0.2">
      <c r="A5" s="32" t="s">
        <v>131</v>
      </c>
      <c r="B5" s="32" t="s">
        <v>132</v>
      </c>
      <c r="C5" s="32" t="s">
        <v>132</v>
      </c>
      <c r="D5" s="32" t="s">
        <v>132</v>
      </c>
      <c r="E5" s="32" t="s">
        <v>132</v>
      </c>
      <c r="G5" s="32"/>
      <c r="H5" s="32" t="s">
        <v>132</v>
      </c>
      <c r="I5" s="32" t="s">
        <v>132</v>
      </c>
      <c r="J5" s="32" t="s">
        <v>132</v>
      </c>
      <c r="K5" s="32" t="s">
        <v>132</v>
      </c>
      <c r="M5" s="32"/>
      <c r="N5" s="32" t="s">
        <v>132</v>
      </c>
      <c r="O5" s="32" t="s">
        <v>132</v>
      </c>
      <c r="P5" s="32" t="s">
        <v>132</v>
      </c>
      <c r="Q5" s="32" t="s">
        <v>132</v>
      </c>
    </row>
    <row r="6" spans="1:17" x14ac:dyDescent="0.2">
      <c r="A6">
        <v>1</v>
      </c>
      <c r="B6" s="55">
        <v>2.6063231785900354</v>
      </c>
      <c r="C6" s="55">
        <v>2.4841017488076313</v>
      </c>
      <c r="D6" s="55">
        <v>2.6855445354798526</v>
      </c>
      <c r="E6" s="55">
        <v>0.88687716199308164</v>
      </c>
      <c r="G6">
        <v>1</v>
      </c>
      <c r="H6" s="55">
        <v>1.9701688247828224</v>
      </c>
      <c r="I6" s="55">
        <v>8.99290319085541E-2</v>
      </c>
      <c r="J6" s="55">
        <v>0.74285088199846605</v>
      </c>
      <c r="K6" s="55">
        <v>0.29638349080895876</v>
      </c>
      <c r="L6" s="36"/>
      <c r="M6">
        <v>1</v>
      </c>
      <c r="N6" s="55">
        <v>0.25278687165886204</v>
      </c>
      <c r="O6" s="55">
        <v>0.15605767540003518</v>
      </c>
      <c r="P6" s="55">
        <v>0.25278687165886204</v>
      </c>
      <c r="Q6" s="55">
        <v>4.4543429844097995E-2</v>
      </c>
    </row>
    <row r="7" spans="1:17" x14ac:dyDescent="0.2">
      <c r="A7">
        <v>2</v>
      </c>
      <c r="B7" s="55">
        <v>2.4283279871692063</v>
      </c>
      <c r="C7" s="55">
        <v>2.5220991965108581</v>
      </c>
      <c r="D7" s="55">
        <v>2.5683157706733346</v>
      </c>
      <c r="E7" s="55">
        <v>0.89410280362493788</v>
      </c>
      <c r="G7">
        <v>2</v>
      </c>
      <c r="H7" s="55">
        <v>1.9942644295744469</v>
      </c>
      <c r="I7" s="55">
        <v>9.7298349171342391E-2</v>
      </c>
      <c r="J7" s="55">
        <v>0.67942090069917793</v>
      </c>
      <c r="K7" s="55">
        <v>0.29462970403107003</v>
      </c>
      <c r="L7" s="36"/>
      <c r="M7">
        <v>2</v>
      </c>
      <c r="N7" s="45"/>
      <c r="O7" s="55">
        <v>0.12559246882030448</v>
      </c>
      <c r="P7" s="55">
        <v>0.25685020537617637</v>
      </c>
      <c r="Q7" s="55">
        <v>3.8009142739740098E-2</v>
      </c>
    </row>
    <row r="8" spans="1:17" x14ac:dyDescent="0.2">
      <c r="B8" s="35"/>
      <c r="C8" s="35"/>
      <c r="D8" s="35"/>
      <c r="E8" s="35"/>
      <c r="H8" s="35"/>
      <c r="I8" s="35"/>
      <c r="J8" s="35"/>
      <c r="K8" s="35"/>
      <c r="L8" s="36"/>
      <c r="N8" s="35"/>
      <c r="O8" s="35"/>
      <c r="P8" s="35"/>
      <c r="Q8" s="35"/>
    </row>
    <row r="9" spans="1:17" x14ac:dyDescent="0.2">
      <c r="A9" s="32" t="s">
        <v>126</v>
      </c>
      <c r="B9" s="22">
        <f>AVERAGE(B6:B8)</f>
        <v>2.5173255828796206</v>
      </c>
      <c r="C9" s="22">
        <f>AVERAGE(C6:C8)</f>
        <v>2.503100472659245</v>
      </c>
      <c r="D9" s="22">
        <f>AVERAGE(D6:D8)</f>
        <v>2.6269301530765938</v>
      </c>
      <c r="E9" s="22">
        <f>AVERAGE(E6:E8)</f>
        <v>0.89048998280900982</v>
      </c>
      <c r="G9" s="32" t="s">
        <v>126</v>
      </c>
      <c r="H9" s="22">
        <f>AVERAGE(H6:H8)</f>
        <v>1.9822166271786346</v>
      </c>
      <c r="I9" s="22">
        <f>AVERAGE(I6:I8)</f>
        <v>9.3613690539948252E-2</v>
      </c>
      <c r="J9" s="22">
        <f>AVERAGE(J6:J8)</f>
        <v>0.71113589134882194</v>
      </c>
      <c r="K9" s="22">
        <f>AVERAGE(K6:K8)</f>
        <v>0.29550659742001439</v>
      </c>
      <c r="M9" s="32" t="s">
        <v>126</v>
      </c>
      <c r="N9" s="22">
        <f>AVERAGE(N6:N8)</f>
        <v>0.25278687165886204</v>
      </c>
      <c r="O9" s="22">
        <f>AVERAGE(O6:O8)</f>
        <v>0.14082507211016981</v>
      </c>
      <c r="P9" s="22">
        <f>AVERAGE(P6:P8)</f>
        <v>0.25481853851751923</v>
      </c>
      <c r="Q9" s="22">
        <f>AVERAGE(Q6:Q8)</f>
        <v>4.1276286291919047E-2</v>
      </c>
    </row>
    <row r="16" spans="1:17" x14ac:dyDescent="0.2">
      <c r="C16" s="2"/>
      <c r="D16" s="38" t="s">
        <v>101</v>
      </c>
      <c r="E16" s="38" t="s">
        <v>120</v>
      </c>
      <c r="F16" s="38" t="s">
        <v>102</v>
      </c>
      <c r="G16" s="38" t="s">
        <v>121</v>
      </c>
    </row>
    <row r="17" spans="3:7" x14ac:dyDescent="0.2">
      <c r="C17" s="38" t="s">
        <v>127</v>
      </c>
      <c r="D17" s="39">
        <f>AVERAGE(B9,H9,N9)</f>
        <v>1.5841096939057058</v>
      </c>
      <c r="E17" s="39">
        <f>AVERAGE(C9,I9,O9)</f>
        <v>0.91251307843645435</v>
      </c>
      <c r="F17" s="39">
        <f t="shared" ref="F17:G17" si="0">AVERAGE(D9,J9,P9)</f>
        <v>1.1976281943143117</v>
      </c>
      <c r="G17" s="39">
        <f t="shared" si="0"/>
        <v>0.4090909555069811</v>
      </c>
    </row>
    <row r="18" spans="3:7" x14ac:dyDescent="0.2">
      <c r="C18" s="38" t="s">
        <v>8</v>
      </c>
      <c r="D18" s="39">
        <f>STDEV(B9,H9,N9)</f>
        <v>1.1835965281270158</v>
      </c>
      <c r="E18" s="39">
        <f t="shared" ref="E18:F18" si="1">STDEV(C9,I9,O9)</f>
        <v>1.377691337939227</v>
      </c>
      <c r="F18" s="39">
        <f t="shared" si="1"/>
        <v>1.2586637551844473</v>
      </c>
      <c r="G18" s="39">
        <f>STDEV(E9,K9,Q9)</f>
        <v>0.4358520739764542</v>
      </c>
    </row>
  </sheetData>
  <mergeCells count="3">
    <mergeCell ref="B3:E3"/>
    <mergeCell ref="H3:K3"/>
    <mergeCell ref="N3:Q3"/>
  </mergeCells>
  <pageMargins left="0.7" right="0.7" top="0.75" bottom="0.75" header="0.3" footer="0.3"/>
  <pageSetup paperSize="9"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80F76-37FD-8247-808A-9A5B22509FE9}">
  <dimension ref="A1:O19"/>
  <sheetViews>
    <sheetView workbookViewId="0">
      <selection activeCell="A16" sqref="A16:D19"/>
    </sheetView>
  </sheetViews>
  <sheetFormatPr baseColWidth="10" defaultColWidth="31.6640625" defaultRowHeight="16" x14ac:dyDescent="0.2"/>
  <sheetData>
    <row r="1" spans="1:15" x14ac:dyDescent="0.2">
      <c r="A1" s="32" t="s">
        <v>155</v>
      </c>
    </row>
    <row r="3" spans="1:15" x14ac:dyDescent="0.2">
      <c r="B3" s="65" t="s">
        <v>117</v>
      </c>
      <c r="C3" s="65"/>
      <c r="D3" s="65"/>
      <c r="E3" s="32"/>
      <c r="G3" s="65" t="s">
        <v>118</v>
      </c>
      <c r="H3" s="65"/>
      <c r="I3" s="65"/>
      <c r="J3" s="32"/>
      <c r="L3" s="65" t="s">
        <v>119</v>
      </c>
      <c r="M3" s="65"/>
      <c r="N3" s="65"/>
      <c r="O3" s="32"/>
    </row>
    <row r="4" spans="1:15" x14ac:dyDescent="0.2">
      <c r="B4" s="38" t="s">
        <v>101</v>
      </c>
      <c r="C4" s="38" t="s">
        <v>128</v>
      </c>
      <c r="D4" s="38" t="s">
        <v>129</v>
      </c>
      <c r="E4" s="43"/>
      <c r="G4" s="38" t="s">
        <v>101</v>
      </c>
      <c r="H4" s="38" t="s">
        <v>128</v>
      </c>
      <c r="I4" s="38" t="s">
        <v>129</v>
      </c>
      <c r="J4" s="43"/>
      <c r="L4" s="38" t="s">
        <v>101</v>
      </c>
      <c r="M4" s="38" t="s">
        <v>128</v>
      </c>
      <c r="N4" s="38" t="s">
        <v>129</v>
      </c>
      <c r="O4" s="43"/>
    </row>
    <row r="5" spans="1:15" x14ac:dyDescent="0.2">
      <c r="A5" s="32" t="s">
        <v>131</v>
      </c>
      <c r="B5" s="32" t="s">
        <v>132</v>
      </c>
      <c r="C5" s="32" t="s">
        <v>132</v>
      </c>
      <c r="D5" s="32" t="s">
        <v>132</v>
      </c>
      <c r="E5" s="32"/>
      <c r="F5" s="32"/>
      <c r="G5" s="32" t="s">
        <v>132</v>
      </c>
      <c r="H5" s="32" t="s">
        <v>132</v>
      </c>
      <c r="I5" s="32" t="s">
        <v>132</v>
      </c>
      <c r="J5" s="32"/>
      <c r="K5" s="32"/>
      <c r="L5" s="32" t="s">
        <v>132</v>
      </c>
      <c r="M5" s="32" t="s">
        <v>132</v>
      </c>
      <c r="N5" s="32" t="s">
        <v>132</v>
      </c>
      <c r="O5" s="32"/>
    </row>
    <row r="6" spans="1:15" x14ac:dyDescent="0.2">
      <c r="A6">
        <v>1</v>
      </c>
      <c r="B6" s="55">
        <v>7.0260902149983607E-3</v>
      </c>
      <c r="C6" s="55">
        <v>1.535685491611318E-2</v>
      </c>
      <c r="D6" s="55">
        <v>5.0691302639749589E-3</v>
      </c>
      <c r="E6" s="45"/>
      <c r="F6">
        <v>1</v>
      </c>
      <c r="G6" s="55">
        <v>0.40060930996845501</v>
      </c>
      <c r="H6" s="55">
        <v>0.61874167205372099</v>
      </c>
      <c r="I6" s="55">
        <v>0.98827318416165599</v>
      </c>
      <c r="K6">
        <v>1</v>
      </c>
      <c r="L6" s="55">
        <v>1.6891484278854275E-2</v>
      </c>
      <c r="M6" s="55">
        <v>2.0327564177024044E-2</v>
      </c>
      <c r="N6" s="55">
        <v>1.1902636433970125E-2</v>
      </c>
    </row>
    <row r="7" spans="1:15" x14ac:dyDescent="0.2">
      <c r="A7">
        <v>2</v>
      </c>
      <c r="B7" s="55">
        <v>3.5362346173794146E-3</v>
      </c>
      <c r="C7" s="55">
        <v>2.5500121125575348E-3</v>
      </c>
      <c r="D7" s="55">
        <v>2.5323187176338013E-3</v>
      </c>
      <c r="E7" s="45"/>
      <c r="F7">
        <v>2</v>
      </c>
      <c r="G7" s="55">
        <v>0.37927131745611287</v>
      </c>
      <c r="H7" s="55">
        <v>0.59534046859909773</v>
      </c>
      <c r="I7" s="55">
        <v>0.96561623279180531</v>
      </c>
      <c r="K7">
        <v>2</v>
      </c>
      <c r="L7" s="55">
        <v>1.2548035448200141E-2</v>
      </c>
      <c r="M7" s="55">
        <v>9.2864881597275965E-3</v>
      </c>
      <c r="N7" s="55">
        <v>1.9534429431873678E-2</v>
      </c>
    </row>
    <row r="8" spans="1:15" x14ac:dyDescent="0.2">
      <c r="B8" s="35"/>
      <c r="C8" s="35"/>
      <c r="D8" s="35"/>
      <c r="E8" s="35"/>
      <c r="G8" s="35"/>
      <c r="H8" s="35"/>
      <c r="I8" s="35"/>
      <c r="J8" s="35"/>
      <c r="L8" s="35"/>
      <c r="M8" s="35"/>
      <c r="N8" s="35"/>
      <c r="O8" s="35"/>
    </row>
    <row r="9" spans="1:15" x14ac:dyDescent="0.2">
      <c r="A9" s="32" t="s">
        <v>126</v>
      </c>
      <c r="B9" s="56">
        <f>AVERAGE(B6:B8)</f>
        <v>5.2811624161888879E-3</v>
      </c>
      <c r="C9" s="56">
        <f>AVERAGE(C6:C8)</f>
        <v>8.9534335143353575E-3</v>
      </c>
      <c r="D9" s="56">
        <f>AVERAGE(D6:D8)</f>
        <v>3.8007244908043799E-3</v>
      </c>
      <c r="E9" s="22"/>
      <c r="F9" s="32" t="s">
        <v>126</v>
      </c>
      <c r="G9" s="22">
        <f>AVERAGE(G6:G8)</f>
        <v>0.38994031371228394</v>
      </c>
      <c r="H9" s="22">
        <f>AVERAGE(H6:H8)</f>
        <v>0.6070410703264093</v>
      </c>
      <c r="I9" s="22">
        <f>AVERAGE(I6:I8)</f>
        <v>0.97694470847673065</v>
      </c>
      <c r="J9" s="22"/>
      <c r="K9" s="32" t="s">
        <v>126</v>
      </c>
      <c r="L9" s="56">
        <f>AVERAGE(L6:L8)</f>
        <v>1.4719759863527207E-2</v>
      </c>
      <c r="M9" s="56">
        <f>AVERAGE(M6:M8)</f>
        <v>1.4807026168375821E-2</v>
      </c>
      <c r="N9" s="56">
        <f>AVERAGE(N6:N8)</f>
        <v>1.57185329329219E-2</v>
      </c>
      <c r="O9" s="22"/>
    </row>
    <row r="16" spans="1:15" x14ac:dyDescent="0.2">
      <c r="A16" s="40"/>
      <c r="B16" s="41" t="s">
        <v>101</v>
      </c>
      <c r="C16" s="41" t="s">
        <v>128</v>
      </c>
      <c r="D16" s="41" t="s">
        <v>129</v>
      </c>
      <c r="F16" s="38"/>
    </row>
    <row r="17" spans="1:8" x14ac:dyDescent="0.2">
      <c r="A17" s="41" t="s">
        <v>127</v>
      </c>
      <c r="B17" s="42">
        <f>AVERAGE(B9,G9,L9)</f>
        <v>0.136647078664</v>
      </c>
      <c r="C17" s="42">
        <f>AVERAGE(C9,H9,M9)</f>
        <v>0.21026717666970682</v>
      </c>
      <c r="D17" s="42">
        <f>AVERAGE(D9,I9,N9)</f>
        <v>0.33215465530015231</v>
      </c>
      <c r="F17" s="39"/>
    </row>
    <row r="18" spans="1:8" x14ac:dyDescent="0.2">
      <c r="A18" s="41" t="s">
        <v>8</v>
      </c>
      <c r="B18" s="42">
        <f>STDEV(B9,G9,L9)</f>
        <v>0.21940913602528528</v>
      </c>
      <c r="C18" s="42">
        <f>STDEV(C9,H9,M9)</f>
        <v>0.34362873592347465</v>
      </c>
      <c r="D18" s="42">
        <f>STDEV(D9,I9,N9)</f>
        <v>0.55843635988902696</v>
      </c>
      <c r="F18" s="39"/>
    </row>
    <row r="19" spans="1:8" x14ac:dyDescent="0.2">
      <c r="A19" s="52"/>
      <c r="B19" s="52"/>
      <c r="C19" s="52"/>
      <c r="D19" s="52"/>
      <c r="E19" s="38"/>
      <c r="F19" s="39"/>
      <c r="G19" s="39"/>
      <c r="H19" s="39"/>
    </row>
  </sheetData>
  <mergeCells count="3">
    <mergeCell ref="B3:D3"/>
    <mergeCell ref="G3:I3"/>
    <mergeCell ref="L3:N3"/>
  </mergeCells>
  <pageMargins left="0.7" right="0.7" top="0.75" bottom="0.75" header="0.3" footer="0.3"/>
  <pageSetup paperSize="9"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FDC9-FFCC-0840-B0BF-9AAB862BE2A3}">
  <dimension ref="A1:U19"/>
  <sheetViews>
    <sheetView workbookViewId="0">
      <selection activeCell="A16" sqref="A16:F18"/>
    </sheetView>
  </sheetViews>
  <sheetFormatPr baseColWidth="10" defaultColWidth="31.6640625" defaultRowHeight="16" x14ac:dyDescent="0.2"/>
  <sheetData>
    <row r="1" spans="1:21" x14ac:dyDescent="0.2">
      <c r="A1" s="32" t="s">
        <v>155</v>
      </c>
    </row>
    <row r="3" spans="1:21" x14ac:dyDescent="0.2">
      <c r="B3" s="65" t="s">
        <v>117</v>
      </c>
      <c r="C3" s="65"/>
      <c r="D3" s="65"/>
      <c r="E3" s="65"/>
      <c r="F3" s="65"/>
      <c r="G3" s="32"/>
      <c r="H3" s="65" t="s">
        <v>118</v>
      </c>
      <c r="I3" s="65"/>
      <c r="J3" s="65"/>
      <c r="K3" s="65"/>
      <c r="L3" s="65"/>
      <c r="M3" s="65"/>
      <c r="N3" s="33"/>
      <c r="P3" s="65" t="s">
        <v>119</v>
      </c>
      <c r="Q3" s="65"/>
      <c r="R3" s="65"/>
      <c r="S3" s="65"/>
      <c r="T3" s="65"/>
      <c r="U3" s="65"/>
    </row>
    <row r="4" spans="1:21" x14ac:dyDescent="0.2">
      <c r="B4" s="38" t="s">
        <v>101</v>
      </c>
      <c r="C4" s="38" t="s">
        <v>128</v>
      </c>
      <c r="D4" s="38" t="s">
        <v>138</v>
      </c>
      <c r="E4" s="38" t="s">
        <v>129</v>
      </c>
      <c r="F4" s="38" t="s">
        <v>139</v>
      </c>
      <c r="G4" s="43"/>
      <c r="I4" s="38" t="s">
        <v>101</v>
      </c>
      <c r="J4" s="38" t="s">
        <v>128</v>
      </c>
      <c r="K4" s="38" t="s">
        <v>138</v>
      </c>
      <c r="L4" s="38" t="s">
        <v>129</v>
      </c>
      <c r="M4" s="38" t="s">
        <v>139</v>
      </c>
      <c r="N4" s="38"/>
      <c r="O4" s="38"/>
      <c r="Q4" s="38" t="s">
        <v>101</v>
      </c>
      <c r="R4" s="38" t="s">
        <v>128</v>
      </c>
      <c r="S4" s="38" t="s">
        <v>138</v>
      </c>
      <c r="T4" s="38" t="s">
        <v>129</v>
      </c>
      <c r="U4" s="38" t="s">
        <v>139</v>
      </c>
    </row>
    <row r="5" spans="1:21" x14ac:dyDescent="0.2">
      <c r="A5" s="32" t="s">
        <v>131</v>
      </c>
      <c r="B5" s="32" t="s">
        <v>132</v>
      </c>
      <c r="C5" s="32" t="s">
        <v>132</v>
      </c>
      <c r="D5" s="32" t="s">
        <v>132</v>
      </c>
      <c r="E5" s="32" t="s">
        <v>132</v>
      </c>
      <c r="F5" s="32" t="s">
        <v>132</v>
      </c>
      <c r="G5" s="32"/>
      <c r="H5" s="32" t="s">
        <v>131</v>
      </c>
      <c r="I5" s="32" t="s">
        <v>132</v>
      </c>
      <c r="J5" s="32" t="s">
        <v>132</v>
      </c>
      <c r="K5" s="32" t="s">
        <v>132</v>
      </c>
      <c r="L5" s="32" t="s">
        <v>132</v>
      </c>
      <c r="M5" s="32" t="s">
        <v>132</v>
      </c>
      <c r="N5" s="32"/>
      <c r="O5" s="32"/>
      <c r="P5" s="32" t="s">
        <v>131</v>
      </c>
      <c r="Q5" s="32" t="s">
        <v>132</v>
      </c>
      <c r="R5" s="32" t="s">
        <v>132</v>
      </c>
      <c r="S5" s="32" t="s">
        <v>132</v>
      </c>
      <c r="T5" s="32" t="s">
        <v>132</v>
      </c>
      <c r="U5" s="32" t="s">
        <v>132</v>
      </c>
    </row>
    <row r="6" spans="1:21" x14ac:dyDescent="0.2">
      <c r="A6">
        <v>1</v>
      </c>
      <c r="B6" s="55">
        <v>5.2423309771028513E-2</v>
      </c>
      <c r="C6" s="55">
        <v>0.15523932729624837</v>
      </c>
      <c r="D6" s="55">
        <v>0.36843216858705091</v>
      </c>
      <c r="E6" s="55">
        <v>0.21660258840093138</v>
      </c>
      <c r="F6" s="55">
        <v>6.0176175355935675E-2</v>
      </c>
      <c r="G6" s="45"/>
      <c r="H6">
        <v>1</v>
      </c>
      <c r="I6" s="55">
        <v>8.1164057261830541E-2</v>
      </c>
      <c r="J6" s="55">
        <v>0.36395656002348109</v>
      </c>
      <c r="K6" s="55">
        <v>0.78353192081227685</v>
      </c>
      <c r="L6" s="55">
        <v>0.36822724881641239</v>
      </c>
      <c r="M6" s="55">
        <v>0.14044617777468255</v>
      </c>
      <c r="N6" s="50"/>
      <c r="P6">
        <v>1</v>
      </c>
      <c r="Q6" s="55">
        <v>6.3230732522071106E-2</v>
      </c>
      <c r="R6" s="55">
        <v>1.656764168190128</v>
      </c>
      <c r="S6" s="55">
        <v>2.1133559385890552</v>
      </c>
      <c r="T6" s="55">
        <v>0.79147897107733756</v>
      </c>
      <c r="U6" s="55">
        <v>0.53224907834374513</v>
      </c>
    </row>
    <row r="7" spans="1:21" x14ac:dyDescent="0.2">
      <c r="A7">
        <v>2</v>
      </c>
      <c r="B7" s="55">
        <v>5.2062149190596277E-2</v>
      </c>
      <c r="C7" s="55">
        <v>0.14231499051233396</v>
      </c>
      <c r="D7" s="55">
        <v>0.3411764705882353</v>
      </c>
      <c r="E7" s="55">
        <v>0.15952835096237211</v>
      </c>
      <c r="F7" s="55">
        <v>8.1158329314623787E-2</v>
      </c>
      <c r="G7" s="45"/>
      <c r="H7">
        <v>2</v>
      </c>
      <c r="I7" s="55">
        <v>8.4475314435892623E-2</v>
      </c>
      <c r="J7" s="55">
        <v>0.34568980829928814</v>
      </c>
      <c r="K7" s="55">
        <v>0.6731305803571429</v>
      </c>
      <c r="L7" s="55">
        <v>0.37835881027174101</v>
      </c>
      <c r="M7" s="55">
        <v>0.18207566255310539</v>
      </c>
      <c r="N7" s="50"/>
      <c r="P7">
        <v>2</v>
      </c>
      <c r="Q7" s="55">
        <v>9.1965554719505058E-2</v>
      </c>
      <c r="R7" s="55">
        <v>1.6028765135269782</v>
      </c>
      <c r="S7" s="55">
        <v>2.3590964260042657</v>
      </c>
      <c r="T7" s="55">
        <v>1.1643241573500933</v>
      </c>
      <c r="U7" s="55">
        <v>0.44108604134146917</v>
      </c>
    </row>
    <row r="8" spans="1:21" x14ac:dyDescent="0.2">
      <c r="B8" s="35"/>
      <c r="C8" s="35"/>
      <c r="D8" s="35"/>
      <c r="E8" s="35"/>
      <c r="F8" s="35"/>
      <c r="G8" s="35"/>
      <c r="I8" s="35"/>
      <c r="J8" s="35"/>
      <c r="K8" s="35"/>
      <c r="L8" s="35"/>
      <c r="M8" s="35"/>
      <c r="N8" s="35"/>
      <c r="O8" s="35"/>
      <c r="Q8" s="35"/>
      <c r="R8" s="35"/>
      <c r="S8" s="35"/>
      <c r="T8" s="35"/>
      <c r="U8" s="35"/>
    </row>
    <row r="9" spans="1:21" x14ac:dyDescent="0.2">
      <c r="A9" s="32" t="s">
        <v>126</v>
      </c>
      <c r="B9" s="22">
        <f>AVERAGE(B6:B8)</f>
        <v>5.2242729480812392E-2</v>
      </c>
      <c r="C9" s="22">
        <f>AVERAGE(C6:C8)</f>
        <v>0.14877715890429116</v>
      </c>
      <c r="D9" s="22">
        <f>AVERAGE(D6:D8)</f>
        <v>0.35480431958764314</v>
      </c>
      <c r="E9" s="22">
        <f>AVERAGE(E6:E8)</f>
        <v>0.18806546968165175</v>
      </c>
      <c r="F9" s="22">
        <f>AVERAGE(F6:F8)</f>
        <v>7.0667252335279734E-2</v>
      </c>
      <c r="G9" s="22"/>
      <c r="H9" s="32" t="s">
        <v>126</v>
      </c>
      <c r="I9" s="22">
        <f>AVERAGE(I6:I8)</f>
        <v>8.2819685848861582E-2</v>
      </c>
      <c r="J9" s="22">
        <f>AVERAGE(J6:J8)</f>
        <v>0.35482318416138459</v>
      </c>
      <c r="K9" s="22">
        <f>AVERAGE(K6:K8)</f>
        <v>0.72833125058470993</v>
      </c>
      <c r="L9" s="22">
        <f>AVERAGE(L6:L8)</f>
        <v>0.37329302954407673</v>
      </c>
      <c r="M9" s="22">
        <f>AVERAGE(M6:M8)</f>
        <v>0.16126092016389398</v>
      </c>
      <c r="N9" s="22"/>
      <c r="O9" s="22"/>
      <c r="P9" s="32" t="s">
        <v>126</v>
      </c>
      <c r="Q9" s="22">
        <f>AVERAGE(Q6:Q8)</f>
        <v>7.7598143620788082E-2</v>
      </c>
      <c r="R9" s="22">
        <f>AVERAGE(R6:R8)</f>
        <v>1.629820340858553</v>
      </c>
      <c r="S9" s="22">
        <f>AVERAGE(S6:S8)</f>
        <v>2.2362261822966607</v>
      </c>
      <c r="T9" s="22">
        <f>AVERAGE(T6:T8)</f>
        <v>0.97790156421371544</v>
      </c>
      <c r="U9" s="22">
        <f>AVERAGE(U6:U8)</f>
        <v>0.48666755984260712</v>
      </c>
    </row>
    <row r="16" spans="1:21" x14ac:dyDescent="0.2">
      <c r="A16" s="40"/>
      <c r="B16" s="41" t="s">
        <v>101</v>
      </c>
      <c r="C16" s="41" t="s">
        <v>128</v>
      </c>
      <c r="D16" s="41" t="s">
        <v>138</v>
      </c>
      <c r="E16" s="41" t="s">
        <v>129</v>
      </c>
      <c r="F16" s="41" t="s">
        <v>139</v>
      </c>
      <c r="H16" s="38"/>
    </row>
    <row r="17" spans="1:10" x14ac:dyDescent="0.2">
      <c r="A17" s="41" t="s">
        <v>127</v>
      </c>
      <c r="B17" s="42">
        <f>AVERAGE(B9,I9,Q9)</f>
        <v>7.0886852983487347E-2</v>
      </c>
      <c r="C17" s="42">
        <f>AVERAGE(C9,J9,R9)</f>
        <v>0.71114022797474286</v>
      </c>
      <c r="D17" s="42">
        <f>AVERAGE(D9,K9,S9)</f>
        <v>1.1064539174896713</v>
      </c>
      <c r="E17" s="42">
        <f>AVERAGE(E9,L9,T9)</f>
        <v>0.51308668781314803</v>
      </c>
      <c r="F17" s="42">
        <f>AVERAGE(F9,M9,U9)</f>
        <v>0.23953191078059363</v>
      </c>
      <c r="H17" s="39"/>
    </row>
    <row r="18" spans="1:10" x14ac:dyDescent="0.2">
      <c r="A18" s="41" t="s">
        <v>8</v>
      </c>
      <c r="B18" s="42">
        <f>STDEV(B9,I9,Q9)</f>
        <v>1.6355996811479812E-2</v>
      </c>
      <c r="C18" s="42">
        <f>STDEV(C9,J9,R9)</f>
        <v>0.80224285817152607</v>
      </c>
      <c r="D18" s="42">
        <f>STDEV(D9,K9,R9)</f>
        <v>0.6554732136098762</v>
      </c>
      <c r="E18" s="42">
        <f>STDEV(E9,L9,T9)</f>
        <v>0.41305806398810702</v>
      </c>
      <c r="F18" s="42">
        <f>STDEV(F9,M9,U9)</f>
        <v>0.21876659923452058</v>
      </c>
      <c r="H18" s="39"/>
    </row>
    <row r="19" spans="1:10" x14ac:dyDescent="0.2">
      <c r="G19" s="38"/>
      <c r="H19" s="39"/>
      <c r="I19" s="39"/>
      <c r="J19" s="39"/>
    </row>
  </sheetData>
  <mergeCells count="3">
    <mergeCell ref="B3:F3"/>
    <mergeCell ref="H3:M3"/>
    <mergeCell ref="P3:U3"/>
  </mergeCells>
  <pageMargins left="0.7" right="0.7" top="0.75" bottom="0.75" header="0.3" footer="0.3"/>
  <pageSetup paperSize="9"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BAD8E-F023-7B4B-AFBD-3CAE12B2F36F}">
  <dimension ref="A1:Q19"/>
  <sheetViews>
    <sheetView workbookViewId="0">
      <selection activeCell="A17" sqref="A17:C19"/>
    </sheetView>
  </sheetViews>
  <sheetFormatPr baseColWidth="10" defaultColWidth="31.6640625" defaultRowHeight="16" x14ac:dyDescent="0.2"/>
  <sheetData>
    <row r="1" spans="1:17" x14ac:dyDescent="0.2">
      <c r="A1" s="32" t="s">
        <v>130</v>
      </c>
    </row>
    <row r="3" spans="1:17" x14ac:dyDescent="0.2">
      <c r="B3" s="65"/>
      <c r="C3" s="65"/>
      <c r="D3" s="65"/>
      <c r="E3" s="65"/>
      <c r="H3" s="32"/>
      <c r="I3" s="32"/>
      <c r="J3" s="32"/>
      <c r="K3" s="32"/>
      <c r="L3" s="33"/>
      <c r="N3" s="32"/>
      <c r="O3" s="32"/>
      <c r="P3" s="32"/>
      <c r="Q3" s="32"/>
    </row>
    <row r="4" spans="1:17" x14ac:dyDescent="0.2">
      <c r="B4" s="43" t="s">
        <v>156</v>
      </c>
      <c r="C4" s="43" t="s">
        <v>157</v>
      </c>
      <c r="D4" s="43"/>
      <c r="E4" s="43"/>
      <c r="H4" s="43"/>
      <c r="I4" s="43"/>
      <c r="J4" s="43"/>
      <c r="K4" s="43"/>
      <c r="L4" s="34"/>
      <c r="N4" s="43"/>
      <c r="O4" s="43"/>
      <c r="P4" s="43"/>
      <c r="Q4" s="43"/>
    </row>
    <row r="5" spans="1:17" x14ac:dyDescent="0.2">
      <c r="A5" s="32" t="s">
        <v>158</v>
      </c>
      <c r="B5" s="32" t="s">
        <v>132</v>
      </c>
      <c r="C5" s="32" t="s">
        <v>132</v>
      </c>
      <c r="D5" s="32"/>
      <c r="E5" s="32"/>
      <c r="G5" s="32"/>
      <c r="H5" s="32"/>
      <c r="I5" s="32"/>
      <c r="J5" s="32"/>
      <c r="K5" s="32"/>
      <c r="M5" s="32"/>
      <c r="N5" s="32"/>
      <c r="O5" s="32"/>
      <c r="P5" s="32"/>
      <c r="Q5" s="32"/>
    </row>
    <row r="6" spans="1:17" x14ac:dyDescent="0.2">
      <c r="A6">
        <v>1</v>
      </c>
      <c r="B6" s="57">
        <v>40.677966101694913</v>
      </c>
      <c r="C6" s="57">
        <v>27.777777777777779</v>
      </c>
      <c r="D6" s="45"/>
      <c r="E6" s="45"/>
      <c r="H6" s="45"/>
      <c r="I6" s="45"/>
      <c r="J6" s="45"/>
      <c r="K6" s="45"/>
      <c r="L6" s="36"/>
      <c r="N6" s="45"/>
      <c r="O6" s="45"/>
      <c r="P6" s="45"/>
      <c r="Q6" s="45"/>
    </row>
    <row r="7" spans="1:17" x14ac:dyDescent="0.2">
      <c r="A7">
        <v>2</v>
      </c>
      <c r="B7" s="57">
        <v>27.472527472527471</v>
      </c>
      <c r="C7" s="57">
        <v>23.193916349809886</v>
      </c>
      <c r="D7" s="45"/>
      <c r="E7" s="45"/>
      <c r="H7" s="45"/>
      <c r="I7" s="45"/>
      <c r="J7" s="45"/>
      <c r="K7" s="45"/>
      <c r="L7" s="36"/>
      <c r="N7" s="45"/>
      <c r="O7" s="45"/>
      <c r="P7" s="45"/>
      <c r="Q7" s="45"/>
    </row>
    <row r="8" spans="1:17" x14ac:dyDescent="0.2">
      <c r="A8">
        <v>3</v>
      </c>
      <c r="B8" s="57">
        <v>32.323232323232325</v>
      </c>
      <c r="C8" s="57">
        <v>23.076923076923077</v>
      </c>
      <c r="D8" s="45"/>
      <c r="E8" s="35"/>
      <c r="H8" s="45"/>
      <c r="I8" s="45"/>
      <c r="J8" s="45"/>
      <c r="K8" s="45"/>
      <c r="L8" s="36"/>
      <c r="N8" s="45"/>
      <c r="O8" s="45"/>
      <c r="P8" s="45"/>
      <c r="Q8" s="45"/>
    </row>
    <row r="9" spans="1:17" x14ac:dyDescent="0.2">
      <c r="B9" s="35"/>
      <c r="C9" s="35"/>
      <c r="D9" s="35"/>
      <c r="E9" s="35"/>
      <c r="H9" s="35"/>
      <c r="I9" s="35"/>
      <c r="J9" s="35"/>
      <c r="K9" s="35"/>
      <c r="L9" s="36"/>
      <c r="N9" s="35"/>
      <c r="O9" s="35"/>
      <c r="P9" s="35"/>
      <c r="Q9" s="35"/>
    </row>
    <row r="10" spans="1:17" x14ac:dyDescent="0.2">
      <c r="A10" s="32"/>
      <c r="B10" s="22"/>
      <c r="C10" s="22"/>
      <c r="D10" s="22"/>
      <c r="E10" s="22"/>
      <c r="G10" s="32"/>
      <c r="H10" s="22"/>
      <c r="I10" s="22"/>
      <c r="J10" s="22"/>
      <c r="K10" s="22"/>
      <c r="M10" s="32"/>
      <c r="N10" s="22"/>
      <c r="O10" s="22"/>
      <c r="P10" s="22"/>
      <c r="Q10" s="22"/>
    </row>
    <row r="17" spans="1:7" x14ac:dyDescent="0.2">
      <c r="A17" s="40"/>
      <c r="B17" s="41" t="s">
        <v>101</v>
      </c>
      <c r="C17" s="41" t="s">
        <v>157</v>
      </c>
      <c r="F17" s="38"/>
      <c r="G17" s="38"/>
    </row>
    <row r="18" spans="1:7" x14ac:dyDescent="0.2">
      <c r="A18" s="41" t="s">
        <v>127</v>
      </c>
      <c r="B18" s="42">
        <f>AVERAGE(B6:B8)</f>
        <v>33.491241965818233</v>
      </c>
      <c r="C18" s="42">
        <f>AVERAGE(C6:C8)</f>
        <v>24.682872401503584</v>
      </c>
      <c r="F18" s="39"/>
      <c r="G18" s="39"/>
    </row>
    <row r="19" spans="1:7" x14ac:dyDescent="0.2">
      <c r="A19" s="41" t="s">
        <v>8</v>
      </c>
      <c r="B19" s="42">
        <f>STDEV(B6:B8)</f>
        <v>6.6797520343989953</v>
      </c>
      <c r="C19" s="42">
        <f>STDEV(C6:C8)</f>
        <v>2.6809049447049391</v>
      </c>
      <c r="F19" s="39"/>
      <c r="G19" s="39"/>
    </row>
  </sheetData>
  <mergeCells count="1">
    <mergeCell ref="B3:E3"/>
  </mergeCells>
  <pageMargins left="0.7" right="0.7" top="0.75" bottom="0.75" header="0.3" footer="0.3"/>
  <pageSetup paperSize="9"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4D7A5-168A-3A42-A80B-B5B58540467F}">
  <dimension ref="A1:Q19"/>
  <sheetViews>
    <sheetView workbookViewId="0">
      <selection activeCell="A17" sqref="A17:C19"/>
    </sheetView>
  </sheetViews>
  <sheetFormatPr baseColWidth="10" defaultColWidth="31.6640625" defaultRowHeight="16" x14ac:dyDescent="0.2"/>
  <sheetData>
    <row r="1" spans="1:17" x14ac:dyDescent="0.2">
      <c r="A1" s="32" t="s">
        <v>155</v>
      </c>
    </row>
    <row r="3" spans="1:17" x14ac:dyDescent="0.2">
      <c r="B3" s="32"/>
      <c r="C3" s="32"/>
      <c r="D3" s="32"/>
      <c r="E3" s="32"/>
      <c r="H3" s="32"/>
      <c r="I3" s="32"/>
      <c r="J3" s="32"/>
      <c r="K3" s="32"/>
      <c r="L3" s="33"/>
      <c r="N3" s="32"/>
      <c r="O3" s="32"/>
      <c r="P3" s="32"/>
      <c r="Q3" s="32"/>
    </row>
    <row r="4" spans="1:17" x14ac:dyDescent="0.2">
      <c r="B4" s="43" t="s">
        <v>156</v>
      </c>
      <c r="C4" s="43" t="s">
        <v>157</v>
      </c>
      <c r="D4" s="43"/>
      <c r="E4" s="43"/>
      <c r="H4" s="43"/>
      <c r="I4" s="43"/>
      <c r="J4" s="43"/>
      <c r="K4" s="43"/>
      <c r="L4" s="34"/>
      <c r="N4" s="43"/>
      <c r="O4" s="43"/>
      <c r="P4" s="43"/>
      <c r="Q4" s="43"/>
    </row>
    <row r="5" spans="1:17" x14ac:dyDescent="0.2">
      <c r="A5" s="32" t="s">
        <v>158</v>
      </c>
      <c r="B5" s="32" t="s">
        <v>132</v>
      </c>
      <c r="C5" s="32" t="s">
        <v>132</v>
      </c>
      <c r="D5" s="32"/>
      <c r="E5" s="32"/>
      <c r="G5" s="32"/>
      <c r="H5" s="32"/>
      <c r="I5" s="32"/>
      <c r="J5" s="32"/>
      <c r="K5" s="32"/>
      <c r="M5" s="32"/>
      <c r="N5" s="32"/>
      <c r="O5" s="32"/>
      <c r="P5" s="32"/>
      <c r="Q5" s="32"/>
    </row>
    <row r="6" spans="1:17" x14ac:dyDescent="0.2">
      <c r="A6">
        <v>1</v>
      </c>
      <c r="B6" s="58">
        <v>1.2658227848101267</v>
      </c>
      <c r="C6" s="58">
        <v>0.44843049327354262</v>
      </c>
      <c r="D6" s="45"/>
      <c r="E6" s="45"/>
      <c r="H6" s="45"/>
      <c r="I6" s="45"/>
      <c r="J6" s="45"/>
      <c r="K6" s="45"/>
      <c r="L6" s="36"/>
      <c r="N6" s="45"/>
      <c r="O6" s="45"/>
      <c r="P6" s="45"/>
      <c r="Q6" s="45"/>
    </row>
    <row r="7" spans="1:17" x14ac:dyDescent="0.2">
      <c r="A7">
        <v>2</v>
      </c>
      <c r="B7" s="58">
        <v>2.1786492374727668</v>
      </c>
      <c r="C7" s="58">
        <v>0.42016806722689076</v>
      </c>
      <c r="D7" s="45"/>
      <c r="E7" s="45"/>
      <c r="H7" s="45"/>
      <c r="I7" s="45"/>
      <c r="J7" s="45"/>
      <c r="K7" s="45"/>
      <c r="L7" s="36"/>
      <c r="N7" s="45"/>
      <c r="O7" s="45"/>
      <c r="P7" s="45"/>
      <c r="Q7" s="45"/>
    </row>
    <row r="8" spans="1:17" x14ac:dyDescent="0.2">
      <c r="A8">
        <v>3</v>
      </c>
      <c r="B8" s="58">
        <v>0.76335877862595425</v>
      </c>
      <c r="C8" s="58">
        <v>1.9178082191780821</v>
      </c>
      <c r="D8" s="45"/>
      <c r="E8" s="35"/>
      <c r="H8" s="45"/>
      <c r="I8" s="45"/>
      <c r="J8" s="45"/>
      <c r="K8" s="45"/>
      <c r="L8" s="36"/>
      <c r="N8" s="45"/>
      <c r="O8" s="45"/>
      <c r="P8" s="45"/>
      <c r="Q8" s="45"/>
    </row>
    <row r="9" spans="1:17" x14ac:dyDescent="0.2">
      <c r="B9" s="35"/>
      <c r="C9" s="35"/>
      <c r="D9" s="35"/>
      <c r="E9" s="35"/>
      <c r="H9" s="35"/>
      <c r="I9" s="35"/>
      <c r="J9" s="35"/>
      <c r="K9" s="35"/>
      <c r="L9" s="36"/>
      <c r="N9" s="35"/>
      <c r="O9" s="35"/>
      <c r="P9" s="35"/>
      <c r="Q9" s="35"/>
    </row>
    <row r="10" spans="1:17" x14ac:dyDescent="0.2">
      <c r="A10" s="32"/>
      <c r="B10" s="22"/>
      <c r="C10" s="22"/>
      <c r="D10" s="22"/>
      <c r="E10" s="22"/>
      <c r="G10" s="32"/>
      <c r="H10" s="22"/>
      <c r="I10" s="22"/>
      <c r="J10" s="22"/>
      <c r="K10" s="22"/>
      <c r="M10" s="32"/>
      <c r="N10" s="22"/>
      <c r="O10" s="22"/>
      <c r="P10" s="22"/>
      <c r="Q10" s="22"/>
    </row>
    <row r="17" spans="1:7" x14ac:dyDescent="0.2">
      <c r="A17" s="40"/>
      <c r="B17" s="41" t="s">
        <v>101</v>
      </c>
      <c r="C17" s="41" t="s">
        <v>157</v>
      </c>
      <c r="F17" s="38"/>
      <c r="G17" s="38"/>
    </row>
    <row r="18" spans="1:7" x14ac:dyDescent="0.2">
      <c r="A18" s="41" t="s">
        <v>127</v>
      </c>
      <c r="B18" s="42">
        <f>AVERAGE(B6:B8)</f>
        <v>1.4026102669696161</v>
      </c>
      <c r="C18" s="42">
        <f>AVERAGE(C6:C8)</f>
        <v>0.92880225989283849</v>
      </c>
      <c r="F18" s="39"/>
      <c r="G18" s="39"/>
    </row>
    <row r="19" spans="1:7" x14ac:dyDescent="0.2">
      <c r="A19" s="41" t="s">
        <v>8</v>
      </c>
      <c r="B19" s="42">
        <f>STDEV(B6:B8)</f>
        <v>0.71749207813212412</v>
      </c>
      <c r="C19" s="42">
        <f>STDEV(C6:C8)</f>
        <v>0.85662085067304095</v>
      </c>
      <c r="F19" s="39"/>
      <c r="G19" s="39"/>
    </row>
  </sheetData>
  <pageMargins left="0.7" right="0.7" top="0.75" bottom="0.75" header="0.3" footer="0.3"/>
  <pageSetup paperSize="9" orientation="portrait" horizontalDpi="0" verticalDpi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6C5D-026E-F448-8CA5-2F3A413F40D1}">
  <dimension ref="A1:Q19"/>
  <sheetViews>
    <sheetView workbookViewId="0">
      <selection activeCell="A17" sqref="A17:C19"/>
    </sheetView>
  </sheetViews>
  <sheetFormatPr baseColWidth="10" defaultColWidth="31.6640625" defaultRowHeight="16" x14ac:dyDescent="0.2"/>
  <sheetData>
    <row r="1" spans="1:17" x14ac:dyDescent="0.2">
      <c r="A1" s="32" t="s">
        <v>130</v>
      </c>
    </row>
    <row r="3" spans="1:17" x14ac:dyDescent="0.2">
      <c r="B3" s="65"/>
      <c r="C3" s="65"/>
      <c r="D3" s="65"/>
      <c r="E3" s="65"/>
      <c r="H3" s="32"/>
      <c r="I3" s="32"/>
      <c r="J3" s="32"/>
      <c r="K3" s="32"/>
      <c r="L3" s="33"/>
      <c r="N3" s="32"/>
      <c r="O3" s="32"/>
      <c r="P3" s="32"/>
      <c r="Q3" s="32"/>
    </row>
    <row r="4" spans="1:17" x14ac:dyDescent="0.2">
      <c r="B4" s="43" t="s">
        <v>156</v>
      </c>
      <c r="C4" s="43" t="s">
        <v>159</v>
      </c>
      <c r="D4" s="43"/>
      <c r="E4" s="43"/>
      <c r="H4" s="43"/>
      <c r="I4" s="43"/>
      <c r="J4" s="43"/>
      <c r="K4" s="43"/>
      <c r="L4" s="34"/>
      <c r="N4" s="43"/>
      <c r="O4" s="43"/>
      <c r="P4" s="43"/>
      <c r="Q4" s="43"/>
    </row>
    <row r="5" spans="1:17" x14ac:dyDescent="0.2">
      <c r="A5" s="32" t="s">
        <v>158</v>
      </c>
      <c r="B5" s="32" t="s">
        <v>132</v>
      </c>
      <c r="C5" s="32" t="s">
        <v>132</v>
      </c>
      <c r="D5" s="32"/>
      <c r="E5" s="32"/>
      <c r="G5" s="32"/>
      <c r="H5" s="32"/>
      <c r="I5" s="32"/>
      <c r="J5" s="32"/>
      <c r="K5" s="32"/>
      <c r="M5" s="32"/>
      <c r="N5" s="32"/>
      <c r="O5" s="32"/>
      <c r="P5" s="32"/>
      <c r="Q5" s="32"/>
    </row>
    <row r="6" spans="1:17" x14ac:dyDescent="0.2">
      <c r="A6">
        <v>1</v>
      </c>
      <c r="B6" s="58">
        <v>36.799999999999997</v>
      </c>
      <c r="C6" s="58">
        <v>22.900763358778626</v>
      </c>
      <c r="D6" s="45"/>
      <c r="E6" s="45"/>
      <c r="H6" s="45"/>
      <c r="I6" s="45"/>
      <c r="J6" s="45"/>
      <c r="K6" s="45"/>
      <c r="L6" s="36"/>
      <c r="N6" s="45"/>
      <c r="O6" s="45"/>
      <c r="P6" s="45"/>
      <c r="Q6" s="45"/>
    </row>
    <row r="7" spans="1:17" x14ac:dyDescent="0.2">
      <c r="A7">
        <v>2</v>
      </c>
      <c r="B7" s="58">
        <v>26.296296296296298</v>
      </c>
      <c r="C7" s="58">
        <v>14.705882352941176</v>
      </c>
      <c r="D7" s="45"/>
      <c r="E7" s="45"/>
      <c r="H7" s="45"/>
      <c r="I7" s="45"/>
      <c r="J7" s="45"/>
      <c r="K7" s="45"/>
      <c r="L7" s="36"/>
      <c r="N7" s="45"/>
      <c r="O7" s="45"/>
      <c r="P7" s="45"/>
      <c r="Q7" s="45"/>
    </row>
    <row r="8" spans="1:17" x14ac:dyDescent="0.2">
      <c r="A8">
        <v>3</v>
      </c>
      <c r="B8" s="58">
        <v>36.097560975609753</v>
      </c>
      <c r="C8" s="58">
        <v>25</v>
      </c>
      <c r="D8" s="45"/>
      <c r="E8" s="35"/>
      <c r="H8" s="45"/>
      <c r="I8" s="45"/>
      <c r="J8" s="45"/>
      <c r="K8" s="45"/>
      <c r="L8" s="36"/>
      <c r="N8" s="45"/>
      <c r="O8" s="45"/>
      <c r="P8" s="45"/>
      <c r="Q8" s="45"/>
    </row>
    <row r="9" spans="1:17" x14ac:dyDescent="0.2">
      <c r="B9" s="35"/>
      <c r="C9" s="35"/>
      <c r="D9" s="35"/>
      <c r="E9" s="35"/>
      <c r="H9" s="35"/>
      <c r="I9" s="35"/>
      <c r="J9" s="35"/>
      <c r="K9" s="35"/>
      <c r="L9" s="36"/>
      <c r="N9" s="35"/>
      <c r="O9" s="35"/>
      <c r="P9" s="35"/>
      <c r="Q9" s="35"/>
    </row>
    <row r="10" spans="1:17" x14ac:dyDescent="0.2">
      <c r="A10" s="32"/>
      <c r="B10" s="22"/>
      <c r="C10" s="22"/>
      <c r="D10" s="22"/>
      <c r="E10" s="22"/>
      <c r="G10" s="32"/>
      <c r="H10" s="22"/>
      <c r="I10" s="22"/>
      <c r="J10" s="22"/>
      <c r="K10" s="22"/>
      <c r="M10" s="32"/>
      <c r="N10" s="22"/>
      <c r="O10" s="22"/>
      <c r="P10" s="22"/>
      <c r="Q10" s="22"/>
    </row>
    <row r="17" spans="1:7" x14ac:dyDescent="0.2">
      <c r="A17" s="40"/>
      <c r="B17" s="41" t="s">
        <v>101</v>
      </c>
      <c r="C17" s="41" t="s">
        <v>159</v>
      </c>
      <c r="F17" s="38"/>
      <c r="G17" s="38"/>
    </row>
    <row r="18" spans="1:7" x14ac:dyDescent="0.2">
      <c r="A18" s="41" t="s">
        <v>127</v>
      </c>
      <c r="B18" s="42">
        <f>AVERAGE(B6:B8)</f>
        <v>33.064619090635347</v>
      </c>
      <c r="C18" s="42">
        <f>AVERAGE(C6:C8)</f>
        <v>20.868881903906601</v>
      </c>
      <c r="F18" s="39"/>
      <c r="G18" s="39"/>
    </row>
    <row r="19" spans="1:7" x14ac:dyDescent="0.2">
      <c r="A19" s="41" t="s">
        <v>8</v>
      </c>
      <c r="B19" s="42">
        <f>STDEV(B6:B8)</f>
        <v>5.8720524718384386</v>
      </c>
      <c r="C19" s="42">
        <f>STDEV(C6:C8)</f>
        <v>5.4395423720991189</v>
      </c>
      <c r="F19" s="39"/>
      <c r="G19" s="39"/>
    </row>
  </sheetData>
  <mergeCells count="1">
    <mergeCell ref="B3:E3"/>
  </mergeCells>
  <pageMargins left="0.7" right="0.7" top="0.75" bottom="0.75" header="0.3" footer="0.3"/>
  <pageSetup paperSize="9" orientation="portrait" horizontalDpi="0" verticalDpi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03922-4260-824F-92BA-9BB9F9167ABA}">
  <dimension ref="A1:Q19"/>
  <sheetViews>
    <sheetView workbookViewId="0">
      <selection activeCell="F33" sqref="F33"/>
    </sheetView>
  </sheetViews>
  <sheetFormatPr baseColWidth="10" defaultColWidth="31.6640625" defaultRowHeight="16" x14ac:dyDescent="0.2"/>
  <sheetData>
    <row r="1" spans="1:17" x14ac:dyDescent="0.2">
      <c r="A1" s="32" t="s">
        <v>155</v>
      </c>
    </row>
    <row r="3" spans="1:17" x14ac:dyDescent="0.2">
      <c r="B3" s="32"/>
      <c r="C3" s="32"/>
      <c r="D3" s="32"/>
      <c r="E3" s="32"/>
      <c r="H3" s="32"/>
      <c r="I3" s="32"/>
      <c r="J3" s="32"/>
      <c r="K3" s="32"/>
      <c r="L3" s="33"/>
      <c r="N3" s="32"/>
      <c r="O3" s="32"/>
      <c r="P3" s="32"/>
      <c r="Q3" s="32"/>
    </row>
    <row r="4" spans="1:17" x14ac:dyDescent="0.2">
      <c r="B4" s="43" t="s">
        <v>156</v>
      </c>
      <c r="C4" s="43" t="s">
        <v>159</v>
      </c>
      <c r="D4" s="43"/>
      <c r="E4" s="43"/>
      <c r="H4" s="43"/>
      <c r="I4" s="43"/>
      <c r="J4" s="43"/>
      <c r="K4" s="43"/>
      <c r="L4" s="34"/>
      <c r="N4" s="43"/>
      <c r="O4" s="43"/>
      <c r="P4" s="43"/>
      <c r="Q4" s="43"/>
    </row>
    <row r="5" spans="1:17" x14ac:dyDescent="0.2">
      <c r="A5" s="32" t="s">
        <v>158</v>
      </c>
      <c r="B5" s="32" t="s">
        <v>132</v>
      </c>
      <c r="C5" s="32" t="s">
        <v>132</v>
      </c>
      <c r="D5" s="32"/>
      <c r="E5" s="32"/>
      <c r="G5" s="32"/>
      <c r="H5" s="32"/>
      <c r="I5" s="32"/>
      <c r="J5" s="32"/>
      <c r="K5" s="32"/>
      <c r="M5" s="32"/>
      <c r="N5" s="32"/>
      <c r="O5" s="32"/>
      <c r="P5" s="32"/>
      <c r="Q5" s="32"/>
    </row>
    <row r="6" spans="1:17" x14ac:dyDescent="0.2">
      <c r="A6">
        <v>1</v>
      </c>
      <c r="B6" s="58">
        <v>0.95238095238095233</v>
      </c>
      <c r="C6" s="58">
        <v>2.0618556701030926</v>
      </c>
      <c r="D6" s="45"/>
      <c r="E6" s="45"/>
      <c r="H6" s="45"/>
      <c r="I6" s="45"/>
      <c r="J6" s="45"/>
      <c r="K6" s="45"/>
      <c r="L6" s="36"/>
      <c r="N6" s="45"/>
      <c r="O6" s="45"/>
      <c r="P6" s="45"/>
      <c r="Q6" s="45"/>
    </row>
    <row r="7" spans="1:17" x14ac:dyDescent="0.2">
      <c r="A7">
        <v>2</v>
      </c>
      <c r="B7" s="58">
        <v>1.2919896640826873</v>
      </c>
      <c r="C7" s="58">
        <v>2.0253164556962027</v>
      </c>
      <c r="D7" s="45"/>
      <c r="E7" s="45"/>
      <c r="H7" s="45"/>
      <c r="I7" s="45"/>
      <c r="J7" s="45"/>
      <c r="K7" s="45"/>
      <c r="L7" s="36"/>
      <c r="N7" s="45"/>
      <c r="O7" s="45"/>
      <c r="P7" s="45"/>
      <c r="Q7" s="45"/>
    </row>
    <row r="8" spans="1:17" x14ac:dyDescent="0.2">
      <c r="A8">
        <v>3</v>
      </c>
      <c r="B8" s="58">
        <v>5.6097560975609753</v>
      </c>
      <c r="C8" s="58">
        <v>2.4793388429752068</v>
      </c>
      <c r="D8" s="45"/>
      <c r="E8" s="35"/>
      <c r="H8" s="45"/>
      <c r="I8" s="45"/>
      <c r="J8" s="45"/>
      <c r="K8" s="45"/>
      <c r="L8" s="36"/>
      <c r="N8" s="45"/>
      <c r="O8" s="45"/>
      <c r="P8" s="45"/>
      <c r="Q8" s="45"/>
    </row>
    <row r="9" spans="1:17" x14ac:dyDescent="0.2">
      <c r="B9" s="35"/>
      <c r="C9" s="35"/>
      <c r="D9" s="35"/>
      <c r="E9" s="35"/>
      <c r="H9" s="35"/>
      <c r="I9" s="35"/>
      <c r="J9" s="35"/>
      <c r="K9" s="35"/>
      <c r="L9" s="36"/>
      <c r="N9" s="35"/>
      <c r="O9" s="35"/>
      <c r="P9" s="35"/>
      <c r="Q9" s="35"/>
    </row>
    <row r="10" spans="1:17" x14ac:dyDescent="0.2">
      <c r="A10" s="32"/>
      <c r="B10" s="22"/>
      <c r="C10" s="22"/>
      <c r="D10" s="22"/>
      <c r="E10" s="22"/>
      <c r="G10" s="32"/>
      <c r="H10" s="22"/>
      <c r="I10" s="22"/>
      <c r="J10" s="22"/>
      <c r="K10" s="22"/>
      <c r="M10" s="32"/>
      <c r="N10" s="22"/>
      <c r="O10" s="22"/>
      <c r="P10" s="22"/>
      <c r="Q10" s="22"/>
    </row>
    <row r="17" spans="1:7" x14ac:dyDescent="0.2">
      <c r="A17" s="40"/>
      <c r="B17" s="41" t="s">
        <v>101</v>
      </c>
      <c r="C17" s="41" t="s">
        <v>159</v>
      </c>
      <c r="F17" s="38"/>
      <c r="G17" s="38"/>
    </row>
    <row r="18" spans="1:7" x14ac:dyDescent="0.2">
      <c r="A18" s="41" t="s">
        <v>127</v>
      </c>
      <c r="B18" s="42">
        <f>AVERAGE(B6:B8)</f>
        <v>2.6180422380082047</v>
      </c>
      <c r="C18" s="42">
        <f>AVERAGE(C6:C8)</f>
        <v>2.1888369895915005</v>
      </c>
      <c r="F18" s="39"/>
      <c r="G18" s="39"/>
    </row>
    <row r="19" spans="1:7" x14ac:dyDescent="0.2">
      <c r="A19" s="41" t="s">
        <v>8</v>
      </c>
      <c r="B19" s="42">
        <f>STDEV(B6:B8)</f>
        <v>2.5964586232686298</v>
      </c>
      <c r="C19" s="42">
        <f>STDEV(C6:C8)</f>
        <v>0.25224447201454064</v>
      </c>
      <c r="F19" s="39"/>
      <c r="G19" s="39"/>
    </row>
  </sheetData>
  <pageMargins left="0.7" right="0.7" top="0.75" bottom="0.75" header="0.3" footer="0.3"/>
  <pageSetup paperSize="9" orientation="portrait" horizontalDpi="0" verticalDpi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D259-8BA3-4946-AAB5-A4A6E5F8BF5E}">
  <dimension ref="A1:Y24"/>
  <sheetViews>
    <sheetView workbookViewId="0">
      <selection activeCell="L38" sqref="L38"/>
    </sheetView>
  </sheetViews>
  <sheetFormatPr baseColWidth="10" defaultRowHeight="16" x14ac:dyDescent="0.2"/>
  <cols>
    <col min="1" max="1" width="22.5" customWidth="1"/>
    <col min="9" max="9" width="22.1640625" customWidth="1"/>
    <col min="17" max="17" width="23.6640625" customWidth="1"/>
  </cols>
  <sheetData>
    <row r="1" spans="1:25" x14ac:dyDescent="0.2">
      <c r="A1" s="32" t="s">
        <v>116</v>
      </c>
    </row>
    <row r="3" spans="1:25" x14ac:dyDescent="0.2">
      <c r="B3" s="65" t="s">
        <v>117</v>
      </c>
      <c r="C3" s="65"/>
      <c r="D3" s="65"/>
      <c r="E3" s="65"/>
      <c r="F3" s="32"/>
      <c r="G3" s="32"/>
      <c r="J3" s="65" t="s">
        <v>118</v>
      </c>
      <c r="K3" s="65"/>
      <c r="L3" s="65"/>
      <c r="M3" s="65"/>
      <c r="N3" s="32"/>
      <c r="O3" s="32"/>
      <c r="P3" s="33"/>
      <c r="R3" s="65" t="s">
        <v>119</v>
      </c>
      <c r="S3" s="65"/>
      <c r="T3" s="65"/>
      <c r="U3" s="65"/>
      <c r="V3" s="32"/>
      <c r="W3" s="32"/>
      <c r="X3" s="32"/>
      <c r="Y3" s="32"/>
    </row>
    <row r="4" spans="1:25" x14ac:dyDescent="0.2">
      <c r="B4" s="66" t="s">
        <v>137</v>
      </c>
      <c r="C4" s="66"/>
      <c r="D4" s="66" t="s">
        <v>135</v>
      </c>
      <c r="E4" s="66"/>
      <c r="F4" s="43"/>
      <c r="G4" s="43"/>
      <c r="J4" s="66" t="s">
        <v>137</v>
      </c>
      <c r="K4" s="66"/>
      <c r="L4" s="66" t="s">
        <v>135</v>
      </c>
      <c r="M4" s="66"/>
      <c r="N4" s="43"/>
      <c r="O4" s="43"/>
      <c r="P4" s="34"/>
      <c r="R4" s="66" t="s">
        <v>137</v>
      </c>
      <c r="S4" s="66"/>
      <c r="T4" s="66" t="s">
        <v>135</v>
      </c>
      <c r="U4" s="66"/>
      <c r="V4" s="43"/>
      <c r="W4" s="43"/>
      <c r="X4" s="43"/>
      <c r="Y4" s="43"/>
    </row>
    <row r="5" spans="1:25" x14ac:dyDescent="0.2">
      <c r="A5" s="32" t="s">
        <v>122</v>
      </c>
      <c r="B5" s="32" t="s">
        <v>123</v>
      </c>
      <c r="C5" s="32" t="s">
        <v>124</v>
      </c>
      <c r="D5" s="32" t="s">
        <v>123</v>
      </c>
      <c r="E5" s="32" t="s">
        <v>124</v>
      </c>
      <c r="F5" s="32"/>
      <c r="G5" s="32"/>
      <c r="I5" s="32" t="s">
        <v>122</v>
      </c>
      <c r="J5" s="32" t="s">
        <v>123</v>
      </c>
      <c r="K5" s="32" t="s">
        <v>124</v>
      </c>
      <c r="L5" s="32" t="s">
        <v>123</v>
      </c>
      <c r="M5" s="32" t="s">
        <v>124</v>
      </c>
      <c r="N5" s="32"/>
      <c r="O5" s="32"/>
      <c r="Q5" s="32" t="s">
        <v>122</v>
      </c>
      <c r="R5" s="32" t="s">
        <v>123</v>
      </c>
      <c r="S5" s="32" t="s">
        <v>124</v>
      </c>
      <c r="T5" s="32" t="s">
        <v>123</v>
      </c>
      <c r="U5" s="32" t="s">
        <v>124</v>
      </c>
      <c r="V5" s="32"/>
      <c r="W5" s="32"/>
      <c r="X5" s="32"/>
      <c r="Y5" s="32"/>
    </row>
    <row r="6" spans="1:25" x14ac:dyDescent="0.2">
      <c r="A6">
        <v>1</v>
      </c>
      <c r="B6" s="35">
        <v>59</v>
      </c>
      <c r="C6" s="35">
        <v>16</v>
      </c>
      <c r="D6" s="35">
        <v>43</v>
      </c>
      <c r="E6" s="35">
        <v>15</v>
      </c>
      <c r="F6" s="35"/>
      <c r="G6" s="35"/>
      <c r="I6">
        <v>1</v>
      </c>
      <c r="J6" s="2">
        <v>33</v>
      </c>
      <c r="K6" s="2">
        <v>8</v>
      </c>
      <c r="L6" s="58">
        <v>27</v>
      </c>
      <c r="M6" s="58">
        <v>9</v>
      </c>
      <c r="N6" s="2"/>
      <c r="O6" s="35"/>
      <c r="P6" s="36"/>
      <c r="Q6">
        <v>1</v>
      </c>
      <c r="R6" s="58">
        <v>34</v>
      </c>
      <c r="S6" s="58">
        <v>10</v>
      </c>
      <c r="T6" s="58">
        <v>30</v>
      </c>
      <c r="U6" s="58">
        <v>11</v>
      </c>
      <c r="V6" s="35"/>
      <c r="W6" s="35"/>
      <c r="X6" s="35"/>
      <c r="Y6" s="35"/>
    </row>
    <row r="7" spans="1:25" x14ac:dyDescent="0.2">
      <c r="A7">
        <v>2</v>
      </c>
      <c r="B7" s="35">
        <v>52</v>
      </c>
      <c r="C7" s="35">
        <v>9</v>
      </c>
      <c r="D7" s="35">
        <v>37</v>
      </c>
      <c r="E7" s="35">
        <v>14</v>
      </c>
      <c r="F7" s="35"/>
      <c r="G7" s="35"/>
      <c r="I7">
        <v>2</v>
      </c>
      <c r="J7" s="2">
        <v>45</v>
      </c>
      <c r="K7" s="2">
        <v>15</v>
      </c>
      <c r="L7" s="58">
        <v>26</v>
      </c>
      <c r="M7" s="58">
        <v>8</v>
      </c>
      <c r="N7" s="2"/>
      <c r="O7" s="35"/>
      <c r="P7" s="36"/>
      <c r="Q7">
        <v>2</v>
      </c>
      <c r="R7" s="58">
        <v>39</v>
      </c>
      <c r="S7" s="58">
        <v>10</v>
      </c>
      <c r="T7" s="58">
        <v>33</v>
      </c>
      <c r="U7" s="58">
        <v>14</v>
      </c>
      <c r="V7" s="35"/>
      <c r="W7" s="35"/>
      <c r="X7" s="35"/>
      <c r="Y7" s="35"/>
    </row>
    <row r="8" spans="1:25" x14ac:dyDescent="0.2">
      <c r="A8">
        <v>3</v>
      </c>
      <c r="B8" s="35">
        <v>24</v>
      </c>
      <c r="C8" s="35">
        <v>6</v>
      </c>
      <c r="D8" s="35">
        <v>36</v>
      </c>
      <c r="E8" s="35">
        <v>19</v>
      </c>
      <c r="F8" s="35"/>
      <c r="G8" s="35"/>
      <c r="I8">
        <v>3</v>
      </c>
      <c r="J8" s="2">
        <v>27</v>
      </c>
      <c r="K8" s="2">
        <v>10</v>
      </c>
      <c r="L8" s="58">
        <v>20</v>
      </c>
      <c r="M8" s="58">
        <v>11</v>
      </c>
      <c r="N8" s="2"/>
      <c r="O8" s="35"/>
      <c r="P8" s="36"/>
      <c r="Q8">
        <v>3</v>
      </c>
      <c r="R8" s="58">
        <v>35</v>
      </c>
      <c r="S8" s="58">
        <v>9</v>
      </c>
      <c r="T8" s="58">
        <v>33</v>
      </c>
      <c r="U8" s="58">
        <v>8</v>
      </c>
      <c r="V8" s="35"/>
      <c r="W8" s="35"/>
      <c r="X8" s="35"/>
      <c r="Y8" s="35"/>
    </row>
    <row r="9" spans="1:25" x14ac:dyDescent="0.2">
      <c r="A9">
        <v>4</v>
      </c>
      <c r="B9" s="35">
        <v>43</v>
      </c>
      <c r="C9" s="35">
        <v>20</v>
      </c>
      <c r="D9" s="35">
        <v>44</v>
      </c>
      <c r="E9" s="35">
        <v>14</v>
      </c>
      <c r="F9" s="35"/>
      <c r="G9" s="35"/>
      <c r="I9">
        <v>4</v>
      </c>
      <c r="J9" s="2">
        <v>33</v>
      </c>
      <c r="K9" s="2">
        <v>9</v>
      </c>
      <c r="L9" s="58">
        <v>29</v>
      </c>
      <c r="M9" s="58">
        <v>9</v>
      </c>
      <c r="N9" s="2"/>
      <c r="O9" s="35"/>
      <c r="P9" s="36"/>
      <c r="Q9">
        <v>4</v>
      </c>
      <c r="R9" s="58">
        <v>33</v>
      </c>
      <c r="S9" s="58">
        <v>14</v>
      </c>
      <c r="T9" s="58">
        <v>26</v>
      </c>
      <c r="U9" s="58">
        <v>10</v>
      </c>
      <c r="V9" s="35"/>
      <c r="W9" s="35"/>
      <c r="X9" s="35"/>
      <c r="Y9" s="35"/>
    </row>
    <row r="10" spans="1:25" x14ac:dyDescent="0.2">
      <c r="A10">
        <v>5</v>
      </c>
      <c r="B10" s="35">
        <v>38</v>
      </c>
      <c r="C10" s="35">
        <v>17</v>
      </c>
      <c r="D10" s="35">
        <v>22</v>
      </c>
      <c r="E10" s="35">
        <v>8</v>
      </c>
      <c r="F10" s="35"/>
      <c r="G10" s="35"/>
      <c r="I10">
        <v>5</v>
      </c>
      <c r="J10" s="2">
        <v>29</v>
      </c>
      <c r="K10" s="2">
        <v>10</v>
      </c>
      <c r="L10" s="58">
        <v>37</v>
      </c>
      <c r="M10" s="58">
        <v>13</v>
      </c>
      <c r="N10" s="2"/>
      <c r="O10" s="35"/>
      <c r="P10" s="36"/>
      <c r="Q10">
        <v>5</v>
      </c>
      <c r="R10" s="58">
        <v>32</v>
      </c>
      <c r="S10" s="58">
        <v>11</v>
      </c>
      <c r="T10" s="58">
        <v>41</v>
      </c>
      <c r="U10" s="58">
        <v>15</v>
      </c>
      <c r="V10" s="35"/>
      <c r="W10" s="35"/>
      <c r="X10" s="35"/>
      <c r="Y10" s="35"/>
    </row>
    <row r="11" spans="1:25" x14ac:dyDescent="0.2">
      <c r="A11">
        <v>6</v>
      </c>
      <c r="B11" s="35">
        <v>35</v>
      </c>
      <c r="C11" s="35">
        <v>6</v>
      </c>
      <c r="D11" s="35">
        <v>41</v>
      </c>
      <c r="E11" s="35">
        <v>11</v>
      </c>
      <c r="F11" s="35"/>
      <c r="G11" s="35"/>
      <c r="I11">
        <v>6</v>
      </c>
      <c r="J11" s="2">
        <v>34</v>
      </c>
      <c r="K11" s="2">
        <v>6</v>
      </c>
      <c r="L11" s="58">
        <v>20</v>
      </c>
      <c r="M11" s="58">
        <v>10</v>
      </c>
      <c r="N11" s="2"/>
      <c r="O11" s="35"/>
      <c r="P11" s="36"/>
      <c r="Q11">
        <v>6</v>
      </c>
      <c r="R11" s="58">
        <v>39</v>
      </c>
      <c r="S11" s="58">
        <v>10</v>
      </c>
      <c r="T11" s="58">
        <v>27</v>
      </c>
      <c r="U11" s="58">
        <v>11</v>
      </c>
      <c r="V11" s="35"/>
      <c r="W11" s="35"/>
      <c r="X11" s="35"/>
      <c r="Y11" s="35"/>
    </row>
    <row r="12" spans="1:25" x14ac:dyDescent="0.2">
      <c r="A12">
        <v>7</v>
      </c>
      <c r="B12" s="35">
        <v>51</v>
      </c>
      <c r="C12" s="35">
        <v>9</v>
      </c>
      <c r="D12" s="35">
        <v>49</v>
      </c>
      <c r="E12" s="35">
        <v>19</v>
      </c>
      <c r="F12" s="35"/>
      <c r="G12" s="35"/>
      <c r="I12">
        <v>7</v>
      </c>
      <c r="J12" s="2">
        <v>29</v>
      </c>
      <c r="K12" s="2">
        <v>8</v>
      </c>
      <c r="L12" s="58">
        <v>19</v>
      </c>
      <c r="M12" s="58">
        <v>6</v>
      </c>
      <c r="N12" s="2"/>
      <c r="O12" s="35"/>
      <c r="P12" s="36"/>
      <c r="Q12">
        <v>7</v>
      </c>
      <c r="R12" s="58">
        <v>27</v>
      </c>
      <c r="S12" s="58">
        <v>8</v>
      </c>
      <c r="T12" s="58">
        <v>32</v>
      </c>
      <c r="U12" s="58">
        <v>16</v>
      </c>
      <c r="V12" s="35"/>
      <c r="W12" s="35"/>
      <c r="X12" s="35"/>
      <c r="Y12" s="35"/>
    </row>
    <row r="13" spans="1:25" x14ac:dyDescent="0.2">
      <c r="A13">
        <v>8</v>
      </c>
      <c r="B13" s="35"/>
      <c r="C13" s="35"/>
      <c r="D13" s="35"/>
      <c r="E13" s="35"/>
      <c r="F13" s="35"/>
      <c r="G13" s="35"/>
      <c r="I13">
        <v>8</v>
      </c>
      <c r="J13" s="2"/>
      <c r="K13" s="2"/>
      <c r="L13" s="2"/>
      <c r="M13" s="2"/>
      <c r="N13" s="2"/>
      <c r="O13" s="35"/>
      <c r="Q13">
        <v>8</v>
      </c>
      <c r="R13" s="35"/>
      <c r="S13" s="35"/>
      <c r="T13" s="35"/>
      <c r="U13" s="35"/>
      <c r="V13" s="35"/>
      <c r="W13" s="35"/>
      <c r="X13" s="35"/>
      <c r="Y13" s="35"/>
    </row>
    <row r="14" spans="1:25" x14ac:dyDescent="0.2">
      <c r="A14" t="s">
        <v>125</v>
      </c>
      <c r="B14" s="22">
        <f t="shared" ref="B14:E14" si="0">SUM(B6:B13)</f>
        <v>302</v>
      </c>
      <c r="C14" s="22">
        <f t="shared" si="0"/>
        <v>83</v>
      </c>
      <c r="D14" s="22">
        <f t="shared" si="0"/>
        <v>272</v>
      </c>
      <c r="E14" s="22">
        <f t="shared" si="0"/>
        <v>100</v>
      </c>
      <c r="F14" s="22"/>
      <c r="G14" s="22"/>
      <c r="I14" t="s">
        <v>126</v>
      </c>
      <c r="J14" s="22">
        <f t="shared" ref="J14:M14" si="1">SUM(J6:J13)</f>
        <v>230</v>
      </c>
      <c r="K14" s="22">
        <f t="shared" si="1"/>
        <v>66</v>
      </c>
      <c r="L14" s="22">
        <f t="shared" si="1"/>
        <v>178</v>
      </c>
      <c r="M14" s="22">
        <f t="shared" si="1"/>
        <v>66</v>
      </c>
      <c r="N14" s="22"/>
      <c r="O14" s="22"/>
      <c r="Q14" t="s">
        <v>126</v>
      </c>
      <c r="R14" s="22">
        <f t="shared" ref="R14:U14" si="2">SUM(R6:R13)</f>
        <v>239</v>
      </c>
      <c r="S14" s="22">
        <f t="shared" si="2"/>
        <v>72</v>
      </c>
      <c r="T14" s="22">
        <f t="shared" si="2"/>
        <v>222</v>
      </c>
      <c r="U14" s="22">
        <f t="shared" si="2"/>
        <v>85</v>
      </c>
      <c r="V14" s="22"/>
      <c r="W14" s="22"/>
      <c r="X14" s="22"/>
      <c r="Y14" s="22"/>
    </row>
    <row r="16" spans="1:25" x14ac:dyDescent="0.2">
      <c r="A16" s="32" t="s">
        <v>116</v>
      </c>
      <c r="B16" s="67">
        <f>(C14*100)/B14</f>
        <v>27.483443708609272</v>
      </c>
      <c r="C16" s="67"/>
      <c r="D16" s="67">
        <f>(E14*100)/D14</f>
        <v>36.764705882352942</v>
      </c>
      <c r="E16" s="67"/>
      <c r="F16" s="67"/>
      <c r="G16" s="67"/>
      <c r="I16" s="32" t="s">
        <v>116</v>
      </c>
      <c r="J16" s="67">
        <f>(K14*100)/J14</f>
        <v>28.695652173913043</v>
      </c>
      <c r="K16" s="67"/>
      <c r="L16" s="67">
        <f>(M14*100)/L14</f>
        <v>37.078651685393261</v>
      </c>
      <c r="M16" s="67"/>
      <c r="N16" s="37"/>
      <c r="O16" s="22"/>
      <c r="P16" s="22"/>
      <c r="Q16" s="32" t="s">
        <v>116</v>
      </c>
      <c r="R16" s="67">
        <f>(S14*100)/R14</f>
        <v>30.1255230125523</v>
      </c>
      <c r="S16" s="67"/>
      <c r="T16" s="67">
        <f>(U14*100)/T14</f>
        <v>38.288288288288285</v>
      </c>
      <c r="U16" s="67"/>
      <c r="V16" s="67"/>
      <c r="W16" s="67"/>
      <c r="X16" s="22"/>
      <c r="Y16" s="22"/>
    </row>
    <row r="22" spans="5:9" x14ac:dyDescent="0.2">
      <c r="E22" s="40"/>
      <c r="F22" s="49" t="s">
        <v>137</v>
      </c>
      <c r="G22" s="49" t="s">
        <v>135</v>
      </c>
      <c r="I22" s="43"/>
    </row>
    <row r="23" spans="5:9" x14ac:dyDescent="0.2">
      <c r="E23" s="41" t="s">
        <v>127</v>
      </c>
      <c r="F23" s="42">
        <f>AVERAGE(B16,J16,R16)</f>
        <v>28.768206298358205</v>
      </c>
      <c r="G23" s="42">
        <f>AVERAGE(D16,L16,T16)</f>
        <v>37.377215285344832</v>
      </c>
    </row>
    <row r="24" spans="5:9" x14ac:dyDescent="0.2">
      <c r="E24" s="41" t="s">
        <v>8</v>
      </c>
      <c r="F24" s="42">
        <f>STDEV(B16,J16,R16)</f>
        <v>1.3225331140699357</v>
      </c>
      <c r="G24" s="42">
        <f>STDEV(D16,L16,T16)</f>
        <v>0.80447560828838216</v>
      </c>
    </row>
  </sheetData>
  <mergeCells count="17">
    <mergeCell ref="T16:U16"/>
    <mergeCell ref="V16:W16"/>
    <mergeCell ref="B16:C16"/>
    <mergeCell ref="D16:E16"/>
    <mergeCell ref="F16:G16"/>
    <mergeCell ref="J16:K16"/>
    <mergeCell ref="L16:M16"/>
    <mergeCell ref="R16:S16"/>
    <mergeCell ref="B3:E3"/>
    <mergeCell ref="J3:M3"/>
    <mergeCell ref="R3:U3"/>
    <mergeCell ref="B4:C4"/>
    <mergeCell ref="D4:E4"/>
    <mergeCell ref="J4:K4"/>
    <mergeCell ref="L4:M4"/>
    <mergeCell ref="R4:S4"/>
    <mergeCell ref="T4:U4"/>
  </mergeCells>
  <pageMargins left="0.7" right="0.7" top="0.75" bottom="0.75" header="0.3" footer="0.3"/>
  <pageSetup paperSize="9" orientation="portrait" horizontalDpi="0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97EF9-33DE-C14A-B6FF-AC9442A0DB74}">
  <dimension ref="A1:Y24"/>
  <sheetViews>
    <sheetView workbookViewId="0">
      <selection activeCell="E22" sqref="E22:G24"/>
    </sheetView>
  </sheetViews>
  <sheetFormatPr baseColWidth="10" defaultRowHeight="16" x14ac:dyDescent="0.2"/>
  <cols>
    <col min="1" max="1" width="22.5" customWidth="1"/>
    <col min="9" max="9" width="22.1640625" customWidth="1"/>
    <col min="17" max="17" width="23.6640625" customWidth="1"/>
  </cols>
  <sheetData>
    <row r="1" spans="1:25" x14ac:dyDescent="0.2">
      <c r="A1" s="32" t="s">
        <v>116</v>
      </c>
    </row>
    <row r="3" spans="1:25" x14ac:dyDescent="0.2">
      <c r="B3" s="65" t="s">
        <v>117</v>
      </c>
      <c r="C3" s="65"/>
      <c r="D3" s="65"/>
      <c r="E3" s="65"/>
      <c r="F3" s="32"/>
      <c r="G3" s="32"/>
      <c r="J3" s="65" t="s">
        <v>118</v>
      </c>
      <c r="K3" s="65"/>
      <c r="L3" s="65"/>
      <c r="M3" s="65"/>
      <c r="N3" s="32"/>
      <c r="O3" s="32"/>
      <c r="P3" s="33"/>
      <c r="R3" s="65" t="s">
        <v>119</v>
      </c>
      <c r="S3" s="65"/>
      <c r="T3" s="65"/>
      <c r="U3" s="65"/>
      <c r="V3" s="32"/>
      <c r="W3" s="32"/>
      <c r="X3" s="32"/>
      <c r="Y3" s="32"/>
    </row>
    <row r="4" spans="1:25" x14ac:dyDescent="0.2">
      <c r="B4" s="66" t="s">
        <v>137</v>
      </c>
      <c r="C4" s="66"/>
      <c r="D4" s="66" t="s">
        <v>135</v>
      </c>
      <c r="E4" s="66"/>
      <c r="F4" s="43"/>
      <c r="G4" s="43"/>
      <c r="J4" s="66" t="s">
        <v>137</v>
      </c>
      <c r="K4" s="66"/>
      <c r="L4" s="66" t="s">
        <v>135</v>
      </c>
      <c r="M4" s="66"/>
      <c r="N4" s="43"/>
      <c r="O4" s="43"/>
      <c r="P4" s="34"/>
      <c r="R4" s="66" t="s">
        <v>137</v>
      </c>
      <c r="S4" s="66"/>
      <c r="T4" s="66" t="s">
        <v>135</v>
      </c>
      <c r="U4" s="66"/>
      <c r="V4" s="43"/>
      <c r="W4" s="43"/>
      <c r="X4" s="43"/>
      <c r="Y4" s="43"/>
    </row>
    <row r="5" spans="1:25" x14ac:dyDescent="0.2">
      <c r="A5" s="32" t="s">
        <v>122</v>
      </c>
      <c r="B5" s="32" t="s">
        <v>123</v>
      </c>
      <c r="C5" s="32" t="s">
        <v>124</v>
      </c>
      <c r="D5" s="32" t="s">
        <v>123</v>
      </c>
      <c r="E5" s="32" t="s">
        <v>124</v>
      </c>
      <c r="F5" s="32"/>
      <c r="G5" s="32"/>
      <c r="I5" s="32" t="s">
        <v>122</v>
      </c>
      <c r="J5" s="32" t="s">
        <v>123</v>
      </c>
      <c r="K5" s="32" t="s">
        <v>124</v>
      </c>
      <c r="L5" s="32" t="s">
        <v>123</v>
      </c>
      <c r="M5" s="32" t="s">
        <v>124</v>
      </c>
      <c r="N5" s="32"/>
      <c r="O5" s="32"/>
      <c r="Q5" s="32" t="s">
        <v>122</v>
      </c>
      <c r="R5" s="32" t="s">
        <v>123</v>
      </c>
      <c r="S5" s="32" t="s">
        <v>124</v>
      </c>
      <c r="T5" s="32" t="s">
        <v>123</v>
      </c>
      <c r="U5" s="32" t="s">
        <v>124</v>
      </c>
      <c r="V5" s="32"/>
      <c r="W5" s="32"/>
      <c r="X5" s="32"/>
      <c r="Y5" s="32"/>
    </row>
    <row r="6" spans="1:25" x14ac:dyDescent="0.2">
      <c r="A6">
        <v>1</v>
      </c>
      <c r="B6" s="58">
        <v>40</v>
      </c>
      <c r="C6" s="58">
        <v>8</v>
      </c>
      <c r="D6" s="58">
        <v>31</v>
      </c>
      <c r="E6" s="58">
        <v>12</v>
      </c>
      <c r="F6" s="35"/>
      <c r="G6" s="35"/>
      <c r="I6">
        <v>1</v>
      </c>
      <c r="J6" s="58">
        <v>38</v>
      </c>
      <c r="K6" s="58">
        <v>6</v>
      </c>
      <c r="L6" s="58">
        <v>45</v>
      </c>
      <c r="M6" s="58">
        <v>20</v>
      </c>
      <c r="N6" s="2"/>
      <c r="O6" s="35"/>
      <c r="P6" s="36"/>
      <c r="Q6">
        <v>1</v>
      </c>
      <c r="R6" s="58">
        <v>30</v>
      </c>
      <c r="S6" s="58">
        <v>8</v>
      </c>
      <c r="T6" s="58">
        <v>39</v>
      </c>
      <c r="U6" s="58">
        <v>16</v>
      </c>
      <c r="V6" s="35"/>
      <c r="W6" s="35"/>
      <c r="X6" s="35"/>
      <c r="Y6" s="35"/>
    </row>
    <row r="7" spans="1:25" x14ac:dyDescent="0.2">
      <c r="A7">
        <v>2</v>
      </c>
      <c r="B7" s="58">
        <v>36</v>
      </c>
      <c r="C7" s="58">
        <v>11</v>
      </c>
      <c r="D7" s="58">
        <v>30</v>
      </c>
      <c r="E7" s="58">
        <v>15</v>
      </c>
      <c r="F7" s="35"/>
      <c r="G7" s="35"/>
      <c r="I7">
        <v>2</v>
      </c>
      <c r="J7" s="58">
        <v>59</v>
      </c>
      <c r="K7" s="58">
        <v>19</v>
      </c>
      <c r="L7" s="58">
        <v>48</v>
      </c>
      <c r="M7" s="58">
        <v>22</v>
      </c>
      <c r="N7" s="2"/>
      <c r="O7" s="35"/>
      <c r="P7" s="36"/>
      <c r="Q7">
        <v>2</v>
      </c>
      <c r="R7" s="58">
        <v>28</v>
      </c>
      <c r="S7" s="58">
        <v>13</v>
      </c>
      <c r="T7" s="58">
        <v>31</v>
      </c>
      <c r="U7" s="58">
        <v>12</v>
      </c>
      <c r="V7" s="35"/>
      <c r="W7" s="35"/>
      <c r="X7" s="35"/>
      <c r="Y7" s="35"/>
    </row>
    <row r="8" spans="1:25" x14ac:dyDescent="0.2">
      <c r="A8">
        <v>3</v>
      </c>
      <c r="B8" s="58">
        <v>31</v>
      </c>
      <c r="C8" s="58">
        <v>13</v>
      </c>
      <c r="D8" s="58">
        <v>34</v>
      </c>
      <c r="E8" s="58">
        <v>7</v>
      </c>
      <c r="F8" s="35"/>
      <c r="G8" s="35"/>
      <c r="I8">
        <v>3</v>
      </c>
      <c r="J8" s="58">
        <v>58</v>
      </c>
      <c r="K8" s="58">
        <v>7</v>
      </c>
      <c r="L8" s="58">
        <v>51</v>
      </c>
      <c r="M8" s="58">
        <v>29</v>
      </c>
      <c r="N8" s="2"/>
      <c r="O8" s="35"/>
      <c r="P8" s="36"/>
      <c r="Q8">
        <v>3</v>
      </c>
      <c r="R8" s="58">
        <v>32</v>
      </c>
      <c r="S8" s="58">
        <v>8</v>
      </c>
      <c r="T8" s="58">
        <v>45</v>
      </c>
      <c r="U8" s="58">
        <v>22</v>
      </c>
      <c r="V8" s="35"/>
      <c r="W8" s="35"/>
      <c r="X8" s="35"/>
      <c r="Y8" s="35"/>
    </row>
    <row r="9" spans="1:25" x14ac:dyDescent="0.2">
      <c r="A9">
        <v>4</v>
      </c>
      <c r="B9" s="58">
        <v>29</v>
      </c>
      <c r="C9" s="58">
        <v>10</v>
      </c>
      <c r="D9" s="58">
        <v>35</v>
      </c>
      <c r="E9" s="58">
        <v>16</v>
      </c>
      <c r="F9" s="35"/>
      <c r="G9" s="35"/>
      <c r="I9">
        <v>4</v>
      </c>
      <c r="J9" s="58">
        <v>53</v>
      </c>
      <c r="K9" s="58">
        <v>18</v>
      </c>
      <c r="L9" s="58">
        <v>59</v>
      </c>
      <c r="M9" s="58">
        <v>13</v>
      </c>
      <c r="N9" s="2"/>
      <c r="O9" s="35"/>
      <c r="P9" s="36"/>
      <c r="Q9">
        <v>4</v>
      </c>
      <c r="R9" s="58">
        <v>30</v>
      </c>
      <c r="S9" s="58">
        <v>7</v>
      </c>
      <c r="T9" s="58">
        <v>33</v>
      </c>
      <c r="U9" s="58">
        <v>14</v>
      </c>
      <c r="V9" s="35"/>
      <c r="W9" s="35"/>
      <c r="X9" s="35"/>
      <c r="Y9" s="35"/>
    </row>
    <row r="10" spans="1:25" x14ac:dyDescent="0.2">
      <c r="A10">
        <v>5</v>
      </c>
      <c r="B10" s="58">
        <v>34</v>
      </c>
      <c r="C10" s="58">
        <v>6</v>
      </c>
      <c r="D10" s="58">
        <v>31</v>
      </c>
      <c r="E10" s="58">
        <v>12</v>
      </c>
      <c r="F10" s="35"/>
      <c r="G10" s="35"/>
      <c r="I10">
        <v>5</v>
      </c>
      <c r="J10" s="58">
        <v>28</v>
      </c>
      <c r="K10" s="58">
        <v>14</v>
      </c>
      <c r="L10" s="58">
        <v>49</v>
      </c>
      <c r="M10" s="58">
        <v>19</v>
      </c>
      <c r="N10" s="2"/>
      <c r="O10" s="35"/>
      <c r="P10" s="36"/>
      <c r="Q10">
        <v>5</v>
      </c>
      <c r="R10" s="58">
        <v>45</v>
      </c>
      <c r="S10" s="58">
        <v>17</v>
      </c>
      <c r="T10" s="58">
        <v>46</v>
      </c>
      <c r="U10" s="58">
        <v>22</v>
      </c>
      <c r="V10" s="35"/>
      <c r="W10" s="35"/>
      <c r="X10" s="35"/>
      <c r="Y10" s="35"/>
    </row>
    <row r="11" spans="1:25" x14ac:dyDescent="0.2">
      <c r="A11">
        <v>6</v>
      </c>
      <c r="B11" s="35"/>
      <c r="C11" s="35"/>
      <c r="D11" s="58">
        <v>32</v>
      </c>
      <c r="E11" s="58">
        <v>13</v>
      </c>
      <c r="F11" s="35"/>
      <c r="G11" s="35"/>
      <c r="I11">
        <v>6</v>
      </c>
      <c r="J11" s="58">
        <v>60</v>
      </c>
      <c r="K11" s="58">
        <v>20</v>
      </c>
      <c r="L11" s="58">
        <v>32</v>
      </c>
      <c r="M11" s="58">
        <v>18</v>
      </c>
      <c r="N11" s="2"/>
      <c r="O11" s="35"/>
      <c r="P11" s="36"/>
      <c r="Q11">
        <v>6</v>
      </c>
      <c r="R11" s="58">
        <v>46</v>
      </c>
      <c r="S11" s="58">
        <v>12</v>
      </c>
      <c r="T11" s="58">
        <v>34</v>
      </c>
      <c r="U11" s="58">
        <v>12</v>
      </c>
      <c r="V11" s="35"/>
      <c r="W11" s="35"/>
      <c r="X11" s="35"/>
      <c r="Y11" s="35"/>
    </row>
    <row r="12" spans="1:25" x14ac:dyDescent="0.2">
      <c r="A12">
        <v>7</v>
      </c>
      <c r="B12" s="35"/>
      <c r="C12" s="35"/>
      <c r="D12" s="58">
        <v>29</v>
      </c>
      <c r="E12" s="58">
        <v>15</v>
      </c>
      <c r="F12" s="35"/>
      <c r="G12" s="35"/>
      <c r="I12">
        <v>7</v>
      </c>
      <c r="J12" s="58">
        <v>35</v>
      </c>
      <c r="K12" s="58">
        <v>13</v>
      </c>
      <c r="L12" s="58">
        <v>35</v>
      </c>
      <c r="M12" s="58">
        <v>22</v>
      </c>
      <c r="N12" s="2"/>
      <c r="O12" s="35"/>
      <c r="P12" s="36"/>
      <c r="Q12">
        <v>7</v>
      </c>
      <c r="R12" s="58">
        <v>48</v>
      </c>
      <c r="S12" s="58">
        <v>11</v>
      </c>
      <c r="T12" s="58">
        <v>62</v>
      </c>
      <c r="U12" s="58">
        <v>28</v>
      </c>
      <c r="V12" s="35"/>
      <c r="W12" s="35"/>
      <c r="X12" s="35"/>
      <c r="Y12" s="35"/>
    </row>
    <row r="13" spans="1:25" x14ac:dyDescent="0.2">
      <c r="A13">
        <v>8</v>
      </c>
      <c r="B13" s="35"/>
      <c r="C13" s="35"/>
      <c r="D13" s="35"/>
      <c r="E13" s="35"/>
      <c r="F13" s="35"/>
      <c r="G13" s="35"/>
      <c r="I13">
        <v>8</v>
      </c>
      <c r="J13" s="58">
        <v>46</v>
      </c>
      <c r="K13" s="58">
        <v>11</v>
      </c>
      <c r="L13" s="58">
        <v>40</v>
      </c>
      <c r="M13" s="58">
        <v>18</v>
      </c>
      <c r="N13" s="2"/>
      <c r="O13" s="35"/>
      <c r="Q13">
        <v>8</v>
      </c>
      <c r="R13" s="58">
        <v>42</v>
      </c>
      <c r="S13" s="58">
        <v>13</v>
      </c>
      <c r="T13" s="58">
        <v>37</v>
      </c>
      <c r="U13" s="58">
        <v>17</v>
      </c>
      <c r="V13" s="35"/>
      <c r="W13" s="35"/>
      <c r="X13" s="35"/>
      <c r="Y13" s="35"/>
    </row>
    <row r="14" spans="1:25" x14ac:dyDescent="0.2">
      <c r="A14" t="s">
        <v>125</v>
      </c>
      <c r="B14" s="22">
        <f t="shared" ref="B14:E14" si="0">SUM(B6:B13)</f>
        <v>170</v>
      </c>
      <c r="C14" s="22">
        <f t="shared" si="0"/>
        <v>48</v>
      </c>
      <c r="D14" s="22">
        <f t="shared" si="0"/>
        <v>222</v>
      </c>
      <c r="E14" s="22">
        <f t="shared" si="0"/>
        <v>90</v>
      </c>
      <c r="F14" s="22"/>
      <c r="G14" s="22"/>
      <c r="I14" t="s">
        <v>126</v>
      </c>
      <c r="J14" s="22">
        <f t="shared" ref="J14:M14" si="1">SUM(J6:J13)</f>
        <v>377</v>
      </c>
      <c r="K14" s="22">
        <f t="shared" si="1"/>
        <v>108</v>
      </c>
      <c r="L14" s="22">
        <f t="shared" si="1"/>
        <v>359</v>
      </c>
      <c r="M14" s="22">
        <f t="shared" si="1"/>
        <v>161</v>
      </c>
      <c r="N14" s="22"/>
      <c r="O14" s="22"/>
      <c r="Q14" t="s">
        <v>126</v>
      </c>
      <c r="R14" s="22">
        <f t="shared" ref="R14:U14" si="2">SUM(R6:R13)</f>
        <v>301</v>
      </c>
      <c r="S14" s="22">
        <f t="shared" si="2"/>
        <v>89</v>
      </c>
      <c r="T14" s="22">
        <f t="shared" si="2"/>
        <v>327</v>
      </c>
      <c r="U14" s="22">
        <f t="shared" si="2"/>
        <v>143</v>
      </c>
      <c r="V14" s="22"/>
      <c r="W14" s="22"/>
      <c r="X14" s="22"/>
      <c r="Y14" s="22"/>
    </row>
    <row r="16" spans="1:25" x14ac:dyDescent="0.2">
      <c r="A16" s="32" t="s">
        <v>116</v>
      </c>
      <c r="B16" s="67">
        <f>(C14*100)/B14</f>
        <v>28.235294117647058</v>
      </c>
      <c r="C16" s="67"/>
      <c r="D16" s="67">
        <f>(E14*100)/D14</f>
        <v>40.54054054054054</v>
      </c>
      <c r="E16" s="67"/>
      <c r="F16" s="67"/>
      <c r="G16" s="67"/>
      <c r="I16" s="32" t="s">
        <v>116</v>
      </c>
      <c r="J16" s="67">
        <f>(K14*100)/J14</f>
        <v>28.647214854111407</v>
      </c>
      <c r="K16" s="67"/>
      <c r="L16" s="67">
        <f>(M14*100)/L14</f>
        <v>44.846796657381617</v>
      </c>
      <c r="M16" s="67"/>
      <c r="N16" s="37"/>
      <c r="O16" s="22"/>
      <c r="P16" s="22"/>
      <c r="Q16" s="32" t="s">
        <v>116</v>
      </c>
      <c r="R16" s="67">
        <f>(S14*100)/R14</f>
        <v>29.568106312292358</v>
      </c>
      <c r="S16" s="67"/>
      <c r="T16" s="67">
        <f>(U14*100)/T14</f>
        <v>43.730886850152906</v>
      </c>
      <c r="U16" s="67"/>
      <c r="V16" s="67"/>
      <c r="W16" s="67"/>
      <c r="X16" s="22"/>
      <c r="Y16" s="22"/>
    </row>
    <row r="22" spans="5:9" x14ac:dyDescent="0.2">
      <c r="E22" s="40"/>
      <c r="F22" s="49" t="s">
        <v>137</v>
      </c>
      <c r="G22" s="49" t="s">
        <v>135</v>
      </c>
      <c r="I22" s="43"/>
    </row>
    <row r="23" spans="5:9" x14ac:dyDescent="0.2">
      <c r="E23" s="41" t="s">
        <v>127</v>
      </c>
      <c r="F23" s="42">
        <f>AVERAGE(B16,J16,R16)</f>
        <v>28.816871761350274</v>
      </c>
      <c r="G23" s="42">
        <f>AVERAGE(D16,L16,T16)</f>
        <v>43.039408016025021</v>
      </c>
    </row>
    <row r="24" spans="5:9" x14ac:dyDescent="0.2">
      <c r="E24" s="41" t="s">
        <v>8</v>
      </c>
      <c r="F24" s="42">
        <f>STDEV(B16,J16,R16)</f>
        <v>0.6824109364446016</v>
      </c>
      <c r="G24" s="42">
        <f>STDEV(D16,L16,T16)</f>
        <v>2.2348529413572029</v>
      </c>
    </row>
  </sheetData>
  <mergeCells count="17">
    <mergeCell ref="T16:U16"/>
    <mergeCell ref="V16:W16"/>
    <mergeCell ref="B16:C16"/>
    <mergeCell ref="D16:E16"/>
    <mergeCell ref="F16:G16"/>
    <mergeCell ref="J16:K16"/>
    <mergeCell ref="L16:M16"/>
    <mergeCell ref="R16:S16"/>
    <mergeCell ref="B3:E3"/>
    <mergeCell ref="J3:M3"/>
    <mergeCell ref="R3:U3"/>
    <mergeCell ref="B4:C4"/>
    <mergeCell ref="D4:E4"/>
    <mergeCell ref="J4:K4"/>
    <mergeCell ref="L4:M4"/>
    <mergeCell ref="R4:S4"/>
    <mergeCell ref="T4:U4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736FD-ADFF-C343-97F6-9E84B2EBD5C3}">
  <dimension ref="A1:AC25"/>
  <sheetViews>
    <sheetView workbookViewId="0">
      <selection activeCell="E33" sqref="E33"/>
    </sheetView>
  </sheetViews>
  <sheetFormatPr baseColWidth="10" defaultRowHeight="16" x14ac:dyDescent="0.2"/>
  <cols>
    <col min="1" max="1" width="22.5" customWidth="1"/>
    <col min="9" max="9" width="13.1640625" customWidth="1"/>
    <col min="11" max="11" width="22.1640625" customWidth="1"/>
    <col min="21" max="21" width="23.6640625" customWidth="1"/>
  </cols>
  <sheetData>
    <row r="1" spans="1:29" x14ac:dyDescent="0.2">
      <c r="A1" s="32" t="s">
        <v>116</v>
      </c>
    </row>
    <row r="3" spans="1:29" x14ac:dyDescent="0.2">
      <c r="B3" s="65" t="s">
        <v>117</v>
      </c>
      <c r="C3" s="65"/>
      <c r="D3" s="65"/>
      <c r="E3" s="65"/>
      <c r="F3" s="65"/>
      <c r="G3" s="65"/>
      <c r="H3" s="65"/>
      <c r="I3" s="65"/>
      <c r="L3" s="65" t="s">
        <v>118</v>
      </c>
      <c r="M3" s="65"/>
      <c r="N3" s="65"/>
      <c r="O3" s="65"/>
      <c r="P3" s="65"/>
      <c r="Q3" s="65"/>
      <c r="R3" s="65"/>
      <c r="S3" s="65"/>
      <c r="T3" s="33"/>
      <c r="V3" s="65" t="s">
        <v>119</v>
      </c>
      <c r="W3" s="65"/>
      <c r="X3" s="65"/>
      <c r="Y3" s="65"/>
      <c r="Z3" s="65"/>
      <c r="AA3" s="65"/>
      <c r="AB3" s="65"/>
      <c r="AC3" s="65"/>
    </row>
    <row r="4" spans="1:29" x14ac:dyDescent="0.2">
      <c r="B4" s="66" t="s">
        <v>101</v>
      </c>
      <c r="C4" s="66"/>
      <c r="D4" s="66" t="s">
        <v>120</v>
      </c>
      <c r="E4" s="66"/>
      <c r="F4" s="66" t="s">
        <v>102</v>
      </c>
      <c r="G4" s="66"/>
      <c r="H4" s="66" t="s">
        <v>121</v>
      </c>
      <c r="I4" s="66"/>
      <c r="L4" s="66" t="s">
        <v>101</v>
      </c>
      <c r="M4" s="66"/>
      <c r="N4" s="66" t="s">
        <v>120</v>
      </c>
      <c r="O4" s="66"/>
      <c r="P4" s="66" t="s">
        <v>102</v>
      </c>
      <c r="Q4" s="66"/>
      <c r="R4" s="66" t="s">
        <v>121</v>
      </c>
      <c r="S4" s="66"/>
      <c r="T4" s="34"/>
      <c r="V4" s="66" t="s">
        <v>101</v>
      </c>
      <c r="W4" s="66"/>
      <c r="X4" s="66" t="s">
        <v>120</v>
      </c>
      <c r="Y4" s="66"/>
      <c r="Z4" s="66" t="s">
        <v>102</v>
      </c>
      <c r="AA4" s="66"/>
      <c r="AB4" s="66" t="s">
        <v>121</v>
      </c>
      <c r="AC4" s="66"/>
    </row>
    <row r="5" spans="1:29" x14ac:dyDescent="0.2">
      <c r="A5" s="32" t="s">
        <v>122</v>
      </c>
      <c r="B5" s="32" t="s">
        <v>123</v>
      </c>
      <c r="C5" s="32" t="s">
        <v>124</v>
      </c>
      <c r="D5" s="32" t="s">
        <v>123</v>
      </c>
      <c r="E5" s="32" t="s">
        <v>124</v>
      </c>
      <c r="F5" s="32" t="s">
        <v>123</v>
      </c>
      <c r="G5" s="32" t="s">
        <v>124</v>
      </c>
      <c r="H5" s="32" t="s">
        <v>123</v>
      </c>
      <c r="I5" s="32" t="s">
        <v>124</v>
      </c>
      <c r="K5" s="32" t="s">
        <v>122</v>
      </c>
      <c r="L5" s="32" t="s">
        <v>123</v>
      </c>
      <c r="M5" s="32" t="s">
        <v>124</v>
      </c>
      <c r="N5" s="32" t="s">
        <v>123</v>
      </c>
      <c r="O5" s="32" t="s">
        <v>124</v>
      </c>
      <c r="P5" s="32" t="s">
        <v>123</v>
      </c>
      <c r="Q5" s="32" t="s">
        <v>124</v>
      </c>
      <c r="R5" s="32" t="s">
        <v>123</v>
      </c>
      <c r="S5" s="32" t="s">
        <v>124</v>
      </c>
      <c r="U5" s="32" t="s">
        <v>122</v>
      </c>
      <c r="V5" s="32" t="s">
        <v>123</v>
      </c>
      <c r="W5" s="32" t="s">
        <v>124</v>
      </c>
      <c r="X5" s="32" t="s">
        <v>123</v>
      </c>
      <c r="Y5" s="32" t="s">
        <v>124</v>
      </c>
      <c r="Z5" s="32" t="s">
        <v>123</v>
      </c>
      <c r="AA5" s="32" t="s">
        <v>124</v>
      </c>
      <c r="AB5" s="32" t="s">
        <v>123</v>
      </c>
      <c r="AC5" s="32" t="s">
        <v>124</v>
      </c>
    </row>
    <row r="6" spans="1:29" x14ac:dyDescent="0.2">
      <c r="A6">
        <v>1</v>
      </c>
      <c r="B6" s="35">
        <v>90</v>
      </c>
      <c r="C6" s="35">
        <v>33</v>
      </c>
      <c r="D6" s="35">
        <v>75</v>
      </c>
      <c r="E6" s="35">
        <v>21</v>
      </c>
      <c r="F6" s="35">
        <v>57</v>
      </c>
      <c r="G6" s="35">
        <v>17</v>
      </c>
      <c r="H6" s="35">
        <v>31</v>
      </c>
      <c r="I6" s="35">
        <v>8</v>
      </c>
      <c r="K6">
        <v>1</v>
      </c>
      <c r="L6" s="35">
        <v>35</v>
      </c>
      <c r="M6" s="35">
        <v>7</v>
      </c>
      <c r="N6" s="35">
        <v>45</v>
      </c>
      <c r="O6" s="35">
        <v>10</v>
      </c>
      <c r="P6" s="35">
        <v>39</v>
      </c>
      <c r="Q6" s="35">
        <v>8</v>
      </c>
      <c r="R6" s="35">
        <v>44</v>
      </c>
      <c r="S6" s="35">
        <v>9</v>
      </c>
      <c r="T6" s="36"/>
      <c r="U6">
        <v>1</v>
      </c>
      <c r="V6" s="35">
        <v>98</v>
      </c>
      <c r="W6" s="35">
        <v>29</v>
      </c>
      <c r="X6" s="35">
        <v>79</v>
      </c>
      <c r="Y6" s="35">
        <v>12</v>
      </c>
      <c r="Z6" s="35">
        <v>68</v>
      </c>
      <c r="AA6" s="35">
        <v>27</v>
      </c>
      <c r="AB6" s="35">
        <v>29</v>
      </c>
      <c r="AC6" s="35">
        <v>0</v>
      </c>
    </row>
    <row r="7" spans="1:29" x14ac:dyDescent="0.2">
      <c r="A7">
        <v>2</v>
      </c>
      <c r="B7" s="35">
        <v>49</v>
      </c>
      <c r="C7" s="35">
        <v>15</v>
      </c>
      <c r="D7" s="35">
        <v>69</v>
      </c>
      <c r="E7" s="35">
        <v>20</v>
      </c>
      <c r="F7" s="35">
        <v>99</v>
      </c>
      <c r="G7" s="35">
        <v>33</v>
      </c>
      <c r="H7" s="35">
        <v>65</v>
      </c>
      <c r="I7" s="35">
        <v>10</v>
      </c>
      <c r="K7">
        <v>2</v>
      </c>
      <c r="L7" s="35">
        <v>29</v>
      </c>
      <c r="M7" s="35">
        <v>11</v>
      </c>
      <c r="N7" s="35">
        <v>43</v>
      </c>
      <c r="O7" s="35">
        <v>23</v>
      </c>
      <c r="P7" s="35">
        <v>60</v>
      </c>
      <c r="Q7" s="35">
        <v>24</v>
      </c>
      <c r="R7" s="35">
        <v>35</v>
      </c>
      <c r="S7" s="35">
        <v>10</v>
      </c>
      <c r="T7" s="36"/>
      <c r="U7">
        <v>2</v>
      </c>
      <c r="V7" s="35">
        <v>77</v>
      </c>
      <c r="W7" s="35">
        <v>22</v>
      </c>
      <c r="X7" s="35">
        <v>51</v>
      </c>
      <c r="Y7" s="35">
        <v>12</v>
      </c>
      <c r="Z7" s="35">
        <v>44</v>
      </c>
      <c r="AA7" s="35">
        <v>17</v>
      </c>
      <c r="AB7" s="35">
        <v>42</v>
      </c>
      <c r="AC7" s="35">
        <v>12</v>
      </c>
    </row>
    <row r="8" spans="1:29" x14ac:dyDescent="0.2">
      <c r="A8">
        <v>3</v>
      </c>
      <c r="B8" s="35">
        <v>57</v>
      </c>
      <c r="C8" s="35">
        <v>26</v>
      </c>
      <c r="D8" s="35">
        <v>58</v>
      </c>
      <c r="E8" s="35">
        <v>13</v>
      </c>
      <c r="F8" s="35">
        <v>76</v>
      </c>
      <c r="G8" s="35">
        <v>30</v>
      </c>
      <c r="H8" s="35">
        <v>33</v>
      </c>
      <c r="I8" s="35">
        <v>2</v>
      </c>
      <c r="K8">
        <v>3</v>
      </c>
      <c r="L8" s="35">
        <v>21</v>
      </c>
      <c r="M8" s="35">
        <v>10</v>
      </c>
      <c r="N8" s="35">
        <v>82</v>
      </c>
      <c r="O8" s="35">
        <v>18</v>
      </c>
      <c r="P8" s="35">
        <v>29</v>
      </c>
      <c r="Q8" s="35">
        <v>11</v>
      </c>
      <c r="R8" s="35">
        <v>29</v>
      </c>
      <c r="S8" s="35">
        <v>2</v>
      </c>
      <c r="T8" s="36"/>
      <c r="U8">
        <v>3</v>
      </c>
      <c r="V8" s="35">
        <v>63</v>
      </c>
      <c r="W8" s="35">
        <v>21</v>
      </c>
      <c r="X8" s="35">
        <v>49</v>
      </c>
      <c r="Y8" s="35">
        <v>8</v>
      </c>
      <c r="Z8" s="35">
        <v>54</v>
      </c>
      <c r="AA8" s="35">
        <v>9</v>
      </c>
      <c r="AB8" s="35">
        <v>46</v>
      </c>
      <c r="AC8" s="35">
        <v>4</v>
      </c>
    </row>
    <row r="9" spans="1:29" x14ac:dyDescent="0.2">
      <c r="A9">
        <v>4</v>
      </c>
      <c r="B9" s="35">
        <v>77</v>
      </c>
      <c r="C9" s="35">
        <v>22</v>
      </c>
      <c r="D9" s="35">
        <v>63</v>
      </c>
      <c r="E9" s="35">
        <v>17</v>
      </c>
      <c r="F9" s="35">
        <v>65</v>
      </c>
      <c r="G9" s="35">
        <v>19</v>
      </c>
      <c r="H9" s="35">
        <v>59</v>
      </c>
      <c r="I9" s="35">
        <v>15</v>
      </c>
      <c r="K9">
        <v>4</v>
      </c>
      <c r="L9" s="35">
        <v>38</v>
      </c>
      <c r="M9" s="35">
        <v>14</v>
      </c>
      <c r="N9" s="35">
        <v>36</v>
      </c>
      <c r="O9" s="35">
        <v>6</v>
      </c>
      <c r="P9" s="35">
        <v>51</v>
      </c>
      <c r="Q9" s="35">
        <v>8</v>
      </c>
      <c r="R9" s="35">
        <v>23</v>
      </c>
      <c r="S9" s="35">
        <v>4</v>
      </c>
      <c r="T9" s="36"/>
      <c r="U9">
        <v>4</v>
      </c>
      <c r="V9" s="35">
        <v>43</v>
      </c>
      <c r="W9" s="35">
        <v>16</v>
      </c>
      <c r="X9" s="35">
        <v>55</v>
      </c>
      <c r="Y9" s="35">
        <v>22</v>
      </c>
      <c r="Z9" s="35">
        <v>84</v>
      </c>
      <c r="AA9" s="35">
        <v>22</v>
      </c>
      <c r="AB9" s="35">
        <v>69</v>
      </c>
      <c r="AC9" s="35">
        <v>10</v>
      </c>
    </row>
    <row r="10" spans="1:29" x14ac:dyDescent="0.2">
      <c r="A10">
        <v>5</v>
      </c>
      <c r="B10" s="35">
        <v>56</v>
      </c>
      <c r="C10" s="35">
        <v>13</v>
      </c>
      <c r="D10" s="35">
        <v>39</v>
      </c>
      <c r="E10" s="35">
        <v>12</v>
      </c>
      <c r="F10" s="35">
        <v>77</v>
      </c>
      <c r="G10" s="35">
        <v>22</v>
      </c>
      <c r="H10" s="35">
        <v>33</v>
      </c>
      <c r="I10" s="35">
        <v>6</v>
      </c>
      <c r="K10">
        <v>5</v>
      </c>
      <c r="L10" s="35">
        <v>30</v>
      </c>
      <c r="M10" s="35">
        <v>8</v>
      </c>
      <c r="N10" s="35">
        <v>48</v>
      </c>
      <c r="O10" s="35">
        <v>7</v>
      </c>
      <c r="P10" s="35">
        <v>67</v>
      </c>
      <c r="Q10" s="35">
        <v>25</v>
      </c>
      <c r="R10" s="35">
        <v>28</v>
      </c>
      <c r="S10" s="35">
        <v>4</v>
      </c>
      <c r="T10" s="36"/>
      <c r="U10">
        <v>5</v>
      </c>
      <c r="V10" s="35">
        <v>77</v>
      </c>
      <c r="W10" s="35">
        <v>32</v>
      </c>
      <c r="X10" s="35">
        <v>71</v>
      </c>
      <c r="Y10" s="35">
        <v>23</v>
      </c>
      <c r="Z10" s="35">
        <v>54</v>
      </c>
      <c r="AA10" s="35">
        <v>23</v>
      </c>
      <c r="AB10" s="35">
        <v>46</v>
      </c>
      <c r="AC10" s="35">
        <v>5</v>
      </c>
    </row>
    <row r="11" spans="1:29" x14ac:dyDescent="0.2">
      <c r="A11">
        <v>6</v>
      </c>
      <c r="B11" s="35">
        <v>51</v>
      </c>
      <c r="C11" s="35">
        <v>12</v>
      </c>
      <c r="D11" s="35">
        <v>61</v>
      </c>
      <c r="E11" s="35">
        <v>11</v>
      </c>
      <c r="F11" s="35">
        <v>75</v>
      </c>
      <c r="G11" s="35">
        <v>20</v>
      </c>
      <c r="H11" s="35">
        <v>23</v>
      </c>
      <c r="I11" s="35">
        <v>8</v>
      </c>
      <c r="K11">
        <v>6</v>
      </c>
      <c r="L11" s="35">
        <v>41</v>
      </c>
      <c r="M11" s="35">
        <v>14</v>
      </c>
      <c r="N11" s="35">
        <v>56</v>
      </c>
      <c r="O11" s="35">
        <v>9</v>
      </c>
      <c r="P11" s="35">
        <v>41</v>
      </c>
      <c r="Q11" s="35">
        <v>14</v>
      </c>
      <c r="R11" s="35">
        <v>46</v>
      </c>
      <c r="S11" s="35">
        <v>4</v>
      </c>
      <c r="T11" s="36"/>
      <c r="U11">
        <v>6</v>
      </c>
      <c r="V11" s="35">
        <v>97</v>
      </c>
      <c r="W11" s="35">
        <v>24</v>
      </c>
      <c r="X11" s="35">
        <v>53</v>
      </c>
      <c r="Y11" s="35">
        <v>13</v>
      </c>
      <c r="Z11" s="35">
        <v>62</v>
      </c>
      <c r="AA11" s="35">
        <v>20</v>
      </c>
      <c r="AB11" s="35">
        <v>40</v>
      </c>
      <c r="AC11" s="35">
        <v>4</v>
      </c>
    </row>
    <row r="12" spans="1:29" x14ac:dyDescent="0.2">
      <c r="A12">
        <v>7</v>
      </c>
      <c r="B12" s="35">
        <v>39</v>
      </c>
      <c r="C12" s="35">
        <v>17</v>
      </c>
      <c r="D12" s="35">
        <v>78</v>
      </c>
      <c r="E12" s="35">
        <v>22</v>
      </c>
      <c r="H12" s="35">
        <v>35</v>
      </c>
      <c r="I12" s="35">
        <v>10</v>
      </c>
      <c r="K12">
        <v>7</v>
      </c>
      <c r="L12" s="35">
        <v>46</v>
      </c>
      <c r="M12" s="35">
        <v>12</v>
      </c>
      <c r="N12" s="35">
        <v>63</v>
      </c>
      <c r="O12" s="35">
        <v>18</v>
      </c>
      <c r="P12" s="35">
        <v>21</v>
      </c>
      <c r="Q12" s="35">
        <v>7</v>
      </c>
      <c r="R12" s="35">
        <v>37</v>
      </c>
      <c r="S12" s="35">
        <v>5</v>
      </c>
      <c r="T12" s="36"/>
      <c r="U12">
        <v>7</v>
      </c>
      <c r="V12" s="35">
        <v>68</v>
      </c>
      <c r="W12" s="35">
        <v>21</v>
      </c>
      <c r="X12" s="35">
        <v>71</v>
      </c>
      <c r="Y12" s="35">
        <v>20</v>
      </c>
      <c r="Z12" s="35">
        <v>58</v>
      </c>
      <c r="AA12" s="35">
        <v>15</v>
      </c>
      <c r="AB12" s="35">
        <v>52</v>
      </c>
      <c r="AC12" s="35">
        <v>7</v>
      </c>
    </row>
    <row r="13" spans="1:29" x14ac:dyDescent="0.2">
      <c r="A13">
        <v>8</v>
      </c>
      <c r="E13" s="36"/>
      <c r="H13" s="35">
        <v>52</v>
      </c>
      <c r="I13" s="35">
        <v>12</v>
      </c>
      <c r="K13">
        <v>8</v>
      </c>
      <c r="L13" s="35">
        <v>82</v>
      </c>
      <c r="M13" s="35">
        <v>22</v>
      </c>
      <c r="N13" s="35">
        <v>47</v>
      </c>
      <c r="O13" s="35">
        <v>9</v>
      </c>
      <c r="P13" s="35">
        <v>39</v>
      </c>
      <c r="Q13" s="35">
        <v>2</v>
      </c>
      <c r="R13" s="35">
        <v>54</v>
      </c>
      <c r="S13" s="35">
        <v>4</v>
      </c>
      <c r="U13">
        <v>8</v>
      </c>
      <c r="Y13" s="36"/>
      <c r="AB13" s="35">
        <v>19</v>
      </c>
      <c r="AC13" s="35">
        <v>1</v>
      </c>
    </row>
    <row r="14" spans="1:29" x14ac:dyDescent="0.2">
      <c r="A14">
        <v>9</v>
      </c>
      <c r="E14" s="36"/>
      <c r="H14" s="35">
        <v>40</v>
      </c>
      <c r="I14" s="35">
        <v>10</v>
      </c>
      <c r="K14">
        <v>9</v>
      </c>
      <c r="O14" s="36"/>
      <c r="R14" s="35">
        <v>47</v>
      </c>
      <c r="S14" s="35">
        <v>4</v>
      </c>
      <c r="U14">
        <v>9</v>
      </c>
      <c r="Y14" s="36"/>
      <c r="AB14" s="35">
        <v>17</v>
      </c>
      <c r="AC14" s="35">
        <v>6</v>
      </c>
    </row>
    <row r="15" spans="1:29" x14ac:dyDescent="0.2">
      <c r="A15" t="s">
        <v>125</v>
      </c>
      <c r="B15" s="22">
        <f>SUM(B6:B14)</f>
        <v>419</v>
      </c>
      <c r="C15" s="22">
        <f t="shared" ref="C15:I15" si="0">SUM(C6:C14)</f>
        <v>138</v>
      </c>
      <c r="D15" s="22">
        <f t="shared" si="0"/>
        <v>443</v>
      </c>
      <c r="E15" s="22">
        <f t="shared" si="0"/>
        <v>116</v>
      </c>
      <c r="F15" s="22">
        <f t="shared" si="0"/>
        <v>449</v>
      </c>
      <c r="G15" s="22">
        <f t="shared" si="0"/>
        <v>141</v>
      </c>
      <c r="H15" s="22">
        <f t="shared" si="0"/>
        <v>371</v>
      </c>
      <c r="I15" s="22">
        <f t="shared" si="0"/>
        <v>81</v>
      </c>
      <c r="K15" t="s">
        <v>126</v>
      </c>
      <c r="L15" s="22">
        <f>SUM(L6:L14)</f>
        <v>322</v>
      </c>
      <c r="M15" s="22">
        <f t="shared" ref="M15:S15" si="1">SUM(M6:M14)</f>
        <v>98</v>
      </c>
      <c r="N15" s="22">
        <f t="shared" si="1"/>
        <v>420</v>
      </c>
      <c r="O15" s="22">
        <f t="shared" si="1"/>
        <v>100</v>
      </c>
      <c r="P15" s="22">
        <f t="shared" si="1"/>
        <v>347</v>
      </c>
      <c r="Q15" s="22">
        <f t="shared" si="1"/>
        <v>99</v>
      </c>
      <c r="R15" s="22">
        <f t="shared" si="1"/>
        <v>343</v>
      </c>
      <c r="S15" s="22">
        <f t="shared" si="1"/>
        <v>46</v>
      </c>
      <c r="U15" t="s">
        <v>126</v>
      </c>
      <c r="V15" s="22">
        <f>SUM(V6:V14)</f>
        <v>523</v>
      </c>
      <c r="W15" s="22">
        <f t="shared" ref="W15:AC15" si="2">SUM(W6:W14)</f>
        <v>165</v>
      </c>
      <c r="X15" s="22">
        <f t="shared" si="2"/>
        <v>429</v>
      </c>
      <c r="Y15" s="22">
        <f t="shared" si="2"/>
        <v>110</v>
      </c>
      <c r="Z15" s="22">
        <f t="shared" si="2"/>
        <v>424</v>
      </c>
      <c r="AA15" s="22">
        <f t="shared" si="2"/>
        <v>133</v>
      </c>
      <c r="AB15" s="22">
        <f t="shared" si="2"/>
        <v>360</v>
      </c>
      <c r="AC15" s="22">
        <f t="shared" si="2"/>
        <v>49</v>
      </c>
    </row>
    <row r="17" spans="1:29" x14ac:dyDescent="0.2">
      <c r="A17" s="32" t="s">
        <v>116</v>
      </c>
      <c r="B17" s="67">
        <f>(C15*100)/B15</f>
        <v>32.935560859188541</v>
      </c>
      <c r="C17" s="67"/>
      <c r="D17" s="67">
        <f>(E15*100)/D15</f>
        <v>26.185101580135441</v>
      </c>
      <c r="E17" s="67"/>
      <c r="F17" s="67">
        <f>(G15*100)/F15</f>
        <v>31.403118040089087</v>
      </c>
      <c r="G17" s="67"/>
      <c r="H17" s="67">
        <f>(I15*100)/H15</f>
        <v>21.832884097035041</v>
      </c>
      <c r="I17" s="67"/>
      <c r="K17" s="32" t="s">
        <v>116</v>
      </c>
      <c r="L17" s="67">
        <f>(M15*100)/L15</f>
        <v>30.434782608695652</v>
      </c>
      <c r="M17" s="67"/>
      <c r="N17" s="67">
        <f>(O15*100)/N15</f>
        <v>23.80952380952381</v>
      </c>
      <c r="O17" s="67"/>
      <c r="P17" s="67">
        <f>(Q15*100)/P15</f>
        <v>28.530259365994237</v>
      </c>
      <c r="Q17" s="67"/>
      <c r="R17" s="67">
        <f>(S15*100)/R15</f>
        <v>13.411078717201166</v>
      </c>
      <c r="S17" s="67"/>
      <c r="T17" s="22"/>
      <c r="U17" s="32" t="s">
        <v>116</v>
      </c>
      <c r="V17" s="67">
        <f>(W15*100)/V15</f>
        <v>31.548757170172085</v>
      </c>
      <c r="W17" s="67"/>
      <c r="X17" s="67">
        <f>(Y15*100)/X15</f>
        <v>25.641025641025642</v>
      </c>
      <c r="Y17" s="67"/>
      <c r="Z17" s="67">
        <f>(AA15*100)/Z15</f>
        <v>31.367924528301888</v>
      </c>
      <c r="AA17" s="67"/>
      <c r="AB17" s="67">
        <f>(AC15*100)/AB15</f>
        <v>13.611111111111111</v>
      </c>
      <c r="AC17" s="67"/>
    </row>
    <row r="23" spans="1:29" x14ac:dyDescent="0.2">
      <c r="E23" s="40"/>
      <c r="F23" s="41" t="s">
        <v>101</v>
      </c>
      <c r="G23" s="41" t="s">
        <v>120</v>
      </c>
      <c r="H23" s="41" t="s">
        <v>102</v>
      </c>
      <c r="I23" s="41" t="s">
        <v>121</v>
      </c>
    </row>
    <row r="24" spans="1:29" x14ac:dyDescent="0.2">
      <c r="E24" s="41" t="s">
        <v>127</v>
      </c>
      <c r="F24" s="42">
        <f>AVERAGE(B17,L17,V17)</f>
        <v>31.639700212685426</v>
      </c>
      <c r="G24" s="42">
        <f>AVERAGE(D17,N17,X17)</f>
        <v>25.211883676894967</v>
      </c>
      <c r="H24" s="42">
        <f>AVERAGE(F17,P17,Z17)</f>
        <v>30.433767311461736</v>
      </c>
      <c r="I24" s="42">
        <f>AVERAGE(H17,R17,AB17)</f>
        <v>16.285024641782439</v>
      </c>
    </row>
    <row r="25" spans="1:29" x14ac:dyDescent="0.2">
      <c r="E25" s="41" t="s">
        <v>8</v>
      </c>
      <c r="F25" s="42">
        <f>STDEV(B17,L17,V17)</f>
        <v>1.2528670888289613</v>
      </c>
      <c r="G25" s="42">
        <f>STDEV(D17,N17,X17)</f>
        <v>1.2445740456435221</v>
      </c>
      <c r="H25" s="42">
        <f>STDEV(F17,P17,Z17)</f>
        <v>1.6485801526348081</v>
      </c>
      <c r="I25" s="42">
        <f>STDEV(H17,R17,AB17)</f>
        <v>4.8056281213885192</v>
      </c>
    </row>
  </sheetData>
  <mergeCells count="27">
    <mergeCell ref="AB17:AC17"/>
    <mergeCell ref="N17:O17"/>
    <mergeCell ref="P17:Q17"/>
    <mergeCell ref="R17:S17"/>
    <mergeCell ref="V17:W17"/>
    <mergeCell ref="X17:Y17"/>
    <mergeCell ref="Z17:AA17"/>
    <mergeCell ref="B17:C17"/>
    <mergeCell ref="D17:E17"/>
    <mergeCell ref="F17:G17"/>
    <mergeCell ref="H17:I17"/>
    <mergeCell ref="L17:M17"/>
    <mergeCell ref="B3:I3"/>
    <mergeCell ref="L3:S3"/>
    <mergeCell ref="V3:AC3"/>
    <mergeCell ref="B4:C4"/>
    <mergeCell ref="D4:E4"/>
    <mergeCell ref="F4:G4"/>
    <mergeCell ref="H4:I4"/>
    <mergeCell ref="L4:M4"/>
    <mergeCell ref="N4:O4"/>
    <mergeCell ref="P4:Q4"/>
    <mergeCell ref="R4:S4"/>
    <mergeCell ref="V4:W4"/>
    <mergeCell ref="X4:Y4"/>
    <mergeCell ref="Z4:AA4"/>
    <mergeCell ref="AB4:AC4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7F28-DAE2-9C48-AB34-9121C71B0318}">
  <dimension ref="A1:AC24"/>
  <sheetViews>
    <sheetView workbookViewId="0">
      <selection activeCell="K31" sqref="K31"/>
    </sheetView>
  </sheetViews>
  <sheetFormatPr baseColWidth="10" defaultRowHeight="16" x14ac:dyDescent="0.2"/>
  <cols>
    <col min="1" max="1" width="22.5" customWidth="1"/>
    <col min="9" max="9" width="13.1640625" customWidth="1"/>
    <col min="11" max="11" width="22.1640625" customWidth="1"/>
    <col min="21" max="21" width="23.6640625" customWidth="1"/>
  </cols>
  <sheetData>
    <row r="1" spans="1:29" x14ac:dyDescent="0.2">
      <c r="A1" s="32" t="s">
        <v>116</v>
      </c>
    </row>
    <row r="3" spans="1:29" x14ac:dyDescent="0.2">
      <c r="B3" s="65" t="s">
        <v>117</v>
      </c>
      <c r="C3" s="65"/>
      <c r="D3" s="65"/>
      <c r="E3" s="65"/>
      <c r="F3" s="65"/>
      <c r="G3" s="65"/>
      <c r="H3" s="32"/>
      <c r="I3" s="32"/>
      <c r="L3" s="65" t="s">
        <v>118</v>
      </c>
      <c r="M3" s="65"/>
      <c r="N3" s="65"/>
      <c r="O3" s="65"/>
      <c r="P3" s="65"/>
      <c r="Q3" s="65"/>
      <c r="R3" s="32"/>
      <c r="S3" s="32"/>
      <c r="T3" s="33"/>
      <c r="V3" s="65" t="s">
        <v>119</v>
      </c>
      <c r="W3" s="65"/>
      <c r="X3" s="65"/>
      <c r="Y3" s="65"/>
      <c r="Z3" s="65"/>
      <c r="AA3" s="65"/>
      <c r="AB3" s="32"/>
      <c r="AC3" s="32"/>
    </row>
    <row r="4" spans="1:29" x14ac:dyDescent="0.2">
      <c r="B4" s="66" t="s">
        <v>101</v>
      </c>
      <c r="C4" s="66"/>
      <c r="D4" s="66" t="s">
        <v>128</v>
      </c>
      <c r="E4" s="66"/>
      <c r="F4" s="66" t="s">
        <v>129</v>
      </c>
      <c r="G4" s="66"/>
      <c r="H4" s="43"/>
      <c r="I4" s="43"/>
      <c r="L4" s="66" t="s">
        <v>101</v>
      </c>
      <c r="M4" s="66"/>
      <c r="N4" s="66" t="s">
        <v>128</v>
      </c>
      <c r="O4" s="66"/>
      <c r="P4" s="66" t="s">
        <v>129</v>
      </c>
      <c r="Q4" s="66"/>
      <c r="R4" s="43"/>
      <c r="S4" s="43"/>
      <c r="T4" s="34"/>
      <c r="V4" s="66" t="s">
        <v>101</v>
      </c>
      <c r="W4" s="66"/>
      <c r="X4" s="66" t="s">
        <v>128</v>
      </c>
      <c r="Y4" s="66"/>
      <c r="Z4" s="66" t="s">
        <v>129</v>
      </c>
      <c r="AA4" s="66"/>
      <c r="AB4" s="43"/>
      <c r="AC4" s="43"/>
    </row>
    <row r="5" spans="1:29" x14ac:dyDescent="0.2">
      <c r="A5" s="32" t="s">
        <v>122</v>
      </c>
      <c r="B5" s="32" t="s">
        <v>123</v>
      </c>
      <c r="C5" s="32" t="s">
        <v>124</v>
      </c>
      <c r="D5" s="32" t="s">
        <v>123</v>
      </c>
      <c r="E5" s="32" t="s">
        <v>124</v>
      </c>
      <c r="F5" s="32" t="s">
        <v>123</v>
      </c>
      <c r="G5" s="32" t="s">
        <v>124</v>
      </c>
      <c r="H5" s="32"/>
      <c r="I5" s="32"/>
      <c r="K5" s="32" t="s">
        <v>122</v>
      </c>
      <c r="L5" s="32" t="s">
        <v>123</v>
      </c>
      <c r="M5" s="32" t="s">
        <v>124</v>
      </c>
      <c r="N5" s="32" t="s">
        <v>123</v>
      </c>
      <c r="O5" s="32" t="s">
        <v>124</v>
      </c>
      <c r="P5" s="32" t="s">
        <v>123</v>
      </c>
      <c r="Q5" s="32" t="s">
        <v>124</v>
      </c>
      <c r="R5" s="32"/>
      <c r="S5" s="32"/>
      <c r="U5" s="32" t="s">
        <v>122</v>
      </c>
      <c r="V5" s="32" t="s">
        <v>123</v>
      </c>
      <c r="W5" s="32" t="s">
        <v>124</v>
      </c>
      <c r="X5" s="32" t="s">
        <v>123</v>
      </c>
      <c r="Y5" s="32" t="s">
        <v>124</v>
      </c>
      <c r="Z5" s="32" t="s">
        <v>123</v>
      </c>
      <c r="AA5" s="32" t="s">
        <v>124</v>
      </c>
      <c r="AB5" s="32"/>
      <c r="AC5" s="32"/>
    </row>
    <row r="6" spans="1:29" x14ac:dyDescent="0.2">
      <c r="A6">
        <v>1</v>
      </c>
      <c r="B6" s="35">
        <v>20</v>
      </c>
      <c r="C6" s="35">
        <v>8</v>
      </c>
      <c r="D6" s="35">
        <v>26</v>
      </c>
      <c r="E6" s="35">
        <v>14</v>
      </c>
      <c r="F6" s="35">
        <v>16</v>
      </c>
      <c r="G6" s="35">
        <v>6</v>
      </c>
      <c r="H6" s="35"/>
      <c r="I6" s="35"/>
      <c r="K6">
        <v>1</v>
      </c>
      <c r="L6" s="2">
        <v>22</v>
      </c>
      <c r="M6" s="2">
        <v>8</v>
      </c>
      <c r="N6" s="2">
        <v>20</v>
      </c>
      <c r="O6" s="2">
        <v>9</v>
      </c>
      <c r="P6" s="2">
        <v>22</v>
      </c>
      <c r="Q6" s="2">
        <v>9</v>
      </c>
      <c r="R6" s="35"/>
      <c r="S6" s="35"/>
      <c r="T6" s="36"/>
      <c r="U6">
        <v>1</v>
      </c>
      <c r="V6" s="35">
        <v>43</v>
      </c>
      <c r="W6" s="35">
        <v>11</v>
      </c>
      <c r="X6" s="35">
        <v>43</v>
      </c>
      <c r="Y6" s="35">
        <v>14</v>
      </c>
      <c r="Z6" s="35">
        <v>40</v>
      </c>
      <c r="AA6" s="35">
        <v>7</v>
      </c>
      <c r="AB6" s="35"/>
      <c r="AC6" s="35"/>
    </row>
    <row r="7" spans="1:29" x14ac:dyDescent="0.2">
      <c r="A7">
        <v>2</v>
      </c>
      <c r="B7" s="35">
        <v>25</v>
      </c>
      <c r="C7" s="35">
        <v>5</v>
      </c>
      <c r="D7" s="35">
        <v>38</v>
      </c>
      <c r="E7" s="35">
        <v>14</v>
      </c>
      <c r="F7" s="35">
        <v>23</v>
      </c>
      <c r="G7" s="35">
        <v>5</v>
      </c>
      <c r="H7" s="35"/>
      <c r="I7" s="35"/>
      <c r="K7">
        <v>2</v>
      </c>
      <c r="L7" s="2">
        <v>29</v>
      </c>
      <c r="M7" s="2">
        <v>7</v>
      </c>
      <c r="N7" s="2">
        <v>27</v>
      </c>
      <c r="O7" s="2">
        <v>15</v>
      </c>
      <c r="P7" s="2">
        <v>47</v>
      </c>
      <c r="Q7" s="2">
        <v>10</v>
      </c>
      <c r="R7" s="35"/>
      <c r="S7" s="35"/>
      <c r="T7" s="36"/>
      <c r="U7">
        <v>2</v>
      </c>
      <c r="V7" s="35">
        <v>41</v>
      </c>
      <c r="W7" s="35">
        <v>10</v>
      </c>
      <c r="X7" s="35">
        <v>43</v>
      </c>
      <c r="Y7" s="35">
        <v>22</v>
      </c>
      <c r="Z7" s="35">
        <v>33</v>
      </c>
      <c r="AA7" s="35">
        <v>14</v>
      </c>
      <c r="AB7" s="35"/>
      <c r="AC7" s="35"/>
    </row>
    <row r="8" spans="1:29" x14ac:dyDescent="0.2">
      <c r="A8">
        <v>3</v>
      </c>
      <c r="B8" s="35">
        <v>38</v>
      </c>
      <c r="C8" s="35">
        <v>18</v>
      </c>
      <c r="D8" s="35">
        <v>22</v>
      </c>
      <c r="E8" s="35">
        <v>11</v>
      </c>
      <c r="F8" s="35">
        <v>35</v>
      </c>
      <c r="G8" s="35">
        <v>5</v>
      </c>
      <c r="H8" s="35"/>
      <c r="I8" s="35"/>
      <c r="K8">
        <v>3</v>
      </c>
      <c r="L8" s="2">
        <v>22</v>
      </c>
      <c r="M8" s="2">
        <v>5</v>
      </c>
      <c r="N8" s="2">
        <v>40</v>
      </c>
      <c r="O8" s="2">
        <v>15</v>
      </c>
      <c r="P8" s="2">
        <v>34</v>
      </c>
      <c r="Q8" s="2">
        <v>10</v>
      </c>
      <c r="R8" s="35"/>
      <c r="S8" s="35"/>
      <c r="T8" s="36"/>
      <c r="U8">
        <v>3</v>
      </c>
      <c r="V8" s="35">
        <v>52</v>
      </c>
      <c r="W8" s="35">
        <v>13</v>
      </c>
      <c r="X8" s="35">
        <v>49</v>
      </c>
      <c r="Y8" s="35">
        <v>24</v>
      </c>
      <c r="Z8" s="35">
        <v>30</v>
      </c>
      <c r="AA8" s="35">
        <v>14</v>
      </c>
      <c r="AB8" s="35"/>
      <c r="AC8" s="35"/>
    </row>
    <row r="9" spans="1:29" x14ac:dyDescent="0.2">
      <c r="A9">
        <v>4</v>
      </c>
      <c r="B9" s="35">
        <v>31</v>
      </c>
      <c r="C9" s="35">
        <v>4</v>
      </c>
      <c r="D9" s="35">
        <v>52</v>
      </c>
      <c r="E9" s="35">
        <v>20</v>
      </c>
      <c r="F9" s="35">
        <v>26</v>
      </c>
      <c r="G9" s="35">
        <v>11</v>
      </c>
      <c r="H9" s="35"/>
      <c r="I9" s="35"/>
      <c r="K9">
        <v>4</v>
      </c>
      <c r="L9" s="2">
        <v>27</v>
      </c>
      <c r="M9" s="2">
        <v>10</v>
      </c>
      <c r="N9" s="2">
        <v>55</v>
      </c>
      <c r="O9" s="2">
        <v>26</v>
      </c>
      <c r="P9" s="2">
        <v>28</v>
      </c>
      <c r="Q9" s="2">
        <v>10</v>
      </c>
      <c r="R9" s="35"/>
      <c r="S9" s="35"/>
      <c r="T9" s="36"/>
      <c r="U9">
        <v>4</v>
      </c>
      <c r="V9" s="35">
        <v>46</v>
      </c>
      <c r="W9" s="35">
        <v>16</v>
      </c>
      <c r="X9" s="35">
        <v>43</v>
      </c>
      <c r="Y9" s="35">
        <v>17</v>
      </c>
      <c r="Z9" s="35">
        <v>49</v>
      </c>
      <c r="AA9" s="35">
        <v>16</v>
      </c>
      <c r="AB9" s="35"/>
      <c r="AC9" s="35"/>
    </row>
    <row r="10" spans="1:29" x14ac:dyDescent="0.2">
      <c r="A10">
        <v>5</v>
      </c>
      <c r="B10" s="35">
        <v>40</v>
      </c>
      <c r="C10" s="35">
        <v>9</v>
      </c>
      <c r="D10" s="35">
        <v>34</v>
      </c>
      <c r="E10" s="35">
        <v>18</v>
      </c>
      <c r="F10" s="35">
        <v>34</v>
      </c>
      <c r="G10" s="35">
        <v>11</v>
      </c>
      <c r="H10" s="35"/>
      <c r="I10" s="35"/>
      <c r="K10">
        <v>5</v>
      </c>
      <c r="L10" s="2">
        <v>18</v>
      </c>
      <c r="M10" s="2">
        <v>9</v>
      </c>
      <c r="N10" s="2">
        <v>29</v>
      </c>
      <c r="O10" s="2">
        <v>12</v>
      </c>
      <c r="P10" s="2">
        <v>34</v>
      </c>
      <c r="Q10" s="2">
        <v>16</v>
      </c>
      <c r="R10" s="35"/>
      <c r="S10" s="35"/>
      <c r="T10" s="36"/>
      <c r="U10">
        <v>5</v>
      </c>
      <c r="V10" s="35">
        <v>47</v>
      </c>
      <c r="W10" s="35">
        <v>19</v>
      </c>
      <c r="X10" s="35">
        <v>46</v>
      </c>
      <c r="Y10" s="35">
        <v>19</v>
      </c>
      <c r="Z10" s="35">
        <v>37</v>
      </c>
      <c r="AA10" s="35">
        <v>11</v>
      </c>
      <c r="AB10" s="35"/>
      <c r="AC10" s="35"/>
    </row>
    <row r="11" spans="1:29" x14ac:dyDescent="0.2">
      <c r="A11">
        <v>6</v>
      </c>
      <c r="B11" s="35">
        <v>41</v>
      </c>
      <c r="C11" s="35">
        <v>9</v>
      </c>
      <c r="D11" s="35">
        <v>44</v>
      </c>
      <c r="E11" s="35">
        <v>26</v>
      </c>
      <c r="F11" s="35">
        <v>19</v>
      </c>
      <c r="G11" s="35">
        <v>10</v>
      </c>
      <c r="H11" s="35"/>
      <c r="I11" s="35"/>
      <c r="K11">
        <v>6</v>
      </c>
      <c r="L11" s="2">
        <v>41</v>
      </c>
      <c r="M11" s="2">
        <v>10</v>
      </c>
      <c r="N11" s="2">
        <v>32</v>
      </c>
      <c r="O11" s="2">
        <v>13</v>
      </c>
      <c r="P11" s="2">
        <v>44</v>
      </c>
      <c r="Q11" s="2">
        <v>12</v>
      </c>
      <c r="R11" s="35"/>
      <c r="S11" s="35"/>
      <c r="T11" s="36"/>
      <c r="U11">
        <v>6</v>
      </c>
      <c r="V11" s="35">
        <v>59</v>
      </c>
      <c r="W11" s="35">
        <v>16</v>
      </c>
      <c r="X11" s="35">
        <v>46</v>
      </c>
      <c r="Y11" s="35">
        <v>16</v>
      </c>
      <c r="Z11" s="35">
        <v>48</v>
      </c>
      <c r="AA11" s="35">
        <v>10</v>
      </c>
      <c r="AB11" s="35"/>
      <c r="AC11" s="35"/>
    </row>
    <row r="12" spans="1:29" x14ac:dyDescent="0.2">
      <c r="A12">
        <v>7</v>
      </c>
      <c r="B12" s="35">
        <v>30</v>
      </c>
      <c r="C12" s="35">
        <v>10</v>
      </c>
      <c r="D12" s="35">
        <v>38</v>
      </c>
      <c r="E12" s="35">
        <v>17</v>
      </c>
      <c r="F12" s="35">
        <v>23</v>
      </c>
      <c r="G12" s="35">
        <v>8</v>
      </c>
      <c r="H12" s="35"/>
      <c r="I12" s="35"/>
      <c r="K12">
        <v>7</v>
      </c>
      <c r="L12" s="2">
        <v>27</v>
      </c>
      <c r="M12" s="2">
        <v>5</v>
      </c>
      <c r="N12" s="2">
        <v>45</v>
      </c>
      <c r="O12" s="2">
        <v>20</v>
      </c>
      <c r="P12" s="2">
        <v>32</v>
      </c>
      <c r="Q12" s="2">
        <v>5</v>
      </c>
      <c r="R12" s="35"/>
      <c r="S12" s="35"/>
      <c r="T12" s="36"/>
      <c r="U12">
        <v>7</v>
      </c>
      <c r="V12" s="35">
        <v>47</v>
      </c>
      <c r="W12" s="35">
        <v>18</v>
      </c>
      <c r="X12" s="35">
        <v>29</v>
      </c>
      <c r="Y12" s="35">
        <v>14</v>
      </c>
      <c r="Z12" s="35">
        <v>45</v>
      </c>
      <c r="AA12" s="35">
        <v>8</v>
      </c>
      <c r="AB12" s="35"/>
      <c r="AC12" s="35"/>
    </row>
    <row r="13" spans="1:29" x14ac:dyDescent="0.2">
      <c r="A13">
        <v>8</v>
      </c>
      <c r="B13" s="35">
        <v>20</v>
      </c>
      <c r="C13" s="35">
        <v>8</v>
      </c>
      <c r="D13" s="35">
        <v>32</v>
      </c>
      <c r="E13" s="35">
        <v>15</v>
      </c>
      <c r="F13" s="35">
        <v>31</v>
      </c>
      <c r="G13" s="35">
        <v>5</v>
      </c>
      <c r="H13" s="35"/>
      <c r="I13" s="35"/>
      <c r="K13">
        <v>8</v>
      </c>
      <c r="L13" s="2">
        <v>28</v>
      </c>
      <c r="M13" s="2">
        <v>9</v>
      </c>
      <c r="N13" s="2">
        <v>41</v>
      </c>
      <c r="O13" s="2">
        <v>26</v>
      </c>
      <c r="P13" s="2">
        <v>42</v>
      </c>
      <c r="Q13" s="2">
        <v>9</v>
      </c>
      <c r="R13" s="35"/>
      <c r="S13" s="35"/>
      <c r="U13">
        <v>8</v>
      </c>
      <c r="V13" s="35">
        <v>38</v>
      </c>
      <c r="W13" s="35">
        <v>13</v>
      </c>
      <c r="X13" s="35">
        <v>42</v>
      </c>
      <c r="Y13" s="35">
        <v>16</v>
      </c>
      <c r="Z13" s="35">
        <v>25</v>
      </c>
      <c r="AA13" s="35">
        <v>13</v>
      </c>
      <c r="AB13" s="35"/>
      <c r="AC13" s="35"/>
    </row>
    <row r="14" spans="1:29" x14ac:dyDescent="0.2">
      <c r="A14" t="s">
        <v>125</v>
      </c>
      <c r="B14" s="22">
        <f t="shared" ref="B14:G14" si="0">SUM(B6:B13)</f>
        <v>245</v>
      </c>
      <c r="C14" s="22">
        <f t="shared" si="0"/>
        <v>71</v>
      </c>
      <c r="D14" s="22">
        <f t="shared" si="0"/>
        <v>286</v>
      </c>
      <c r="E14" s="22">
        <f t="shared" si="0"/>
        <v>135</v>
      </c>
      <c r="F14" s="22">
        <f t="shared" si="0"/>
        <v>207</v>
      </c>
      <c r="G14" s="22">
        <f t="shared" si="0"/>
        <v>61</v>
      </c>
      <c r="H14" s="22"/>
      <c r="I14" s="22"/>
      <c r="K14" t="s">
        <v>126</v>
      </c>
      <c r="L14" s="22">
        <f t="shared" ref="L14:Q14" si="1">SUM(L6:L13)</f>
        <v>214</v>
      </c>
      <c r="M14" s="22">
        <f t="shared" si="1"/>
        <v>63</v>
      </c>
      <c r="N14" s="22">
        <f t="shared" si="1"/>
        <v>289</v>
      </c>
      <c r="O14" s="22">
        <f t="shared" si="1"/>
        <v>136</v>
      </c>
      <c r="P14" s="22">
        <f t="shared" si="1"/>
        <v>283</v>
      </c>
      <c r="Q14" s="22">
        <f t="shared" si="1"/>
        <v>81</v>
      </c>
      <c r="R14" s="22"/>
      <c r="S14" s="22"/>
      <c r="U14" t="s">
        <v>126</v>
      </c>
      <c r="V14" s="22">
        <f t="shared" ref="V14:AA14" si="2">SUM(V6:V13)</f>
        <v>373</v>
      </c>
      <c r="W14" s="22">
        <f t="shared" si="2"/>
        <v>116</v>
      </c>
      <c r="X14" s="22">
        <f t="shared" si="2"/>
        <v>341</v>
      </c>
      <c r="Y14" s="22">
        <f t="shared" si="2"/>
        <v>142</v>
      </c>
      <c r="Z14" s="22">
        <f t="shared" si="2"/>
        <v>307</v>
      </c>
      <c r="AA14" s="22">
        <f t="shared" si="2"/>
        <v>93</v>
      </c>
      <c r="AB14" s="22"/>
      <c r="AC14" s="22"/>
    </row>
    <row r="16" spans="1:29" x14ac:dyDescent="0.2">
      <c r="A16" s="32" t="s">
        <v>116</v>
      </c>
      <c r="B16" s="67">
        <f>(C14*100)/B14</f>
        <v>28.979591836734695</v>
      </c>
      <c r="C16" s="67"/>
      <c r="D16" s="67">
        <f>(E14*100)/D14</f>
        <v>47.2027972027972</v>
      </c>
      <c r="E16" s="67"/>
      <c r="F16" s="67">
        <f>(G14*100)/F14</f>
        <v>29.468599033816425</v>
      </c>
      <c r="G16" s="67"/>
      <c r="H16" s="22"/>
      <c r="I16" s="22"/>
      <c r="K16" s="32" t="s">
        <v>116</v>
      </c>
      <c r="L16" s="67">
        <f>(M14*100)/L14</f>
        <v>29.439252336448597</v>
      </c>
      <c r="M16" s="67"/>
      <c r="N16" s="67">
        <f>(O14*100)/N14</f>
        <v>47.058823529411768</v>
      </c>
      <c r="O16" s="67"/>
      <c r="P16" s="67">
        <f>(Q14*100)/P14</f>
        <v>28.621908127208481</v>
      </c>
      <c r="Q16" s="67"/>
      <c r="R16" s="22"/>
      <c r="S16" s="22"/>
      <c r="T16" s="22"/>
      <c r="U16" s="32" t="s">
        <v>116</v>
      </c>
      <c r="V16" s="67">
        <f>(W14*100)/V14</f>
        <v>31.099195710455763</v>
      </c>
      <c r="W16" s="67"/>
      <c r="X16" s="67">
        <f>(Y14*100)/X14</f>
        <v>41.642228739002931</v>
      </c>
      <c r="Y16" s="67"/>
      <c r="Z16" s="67">
        <f>(AA14*100)/Z14</f>
        <v>30.293159609120522</v>
      </c>
      <c r="AA16" s="67"/>
      <c r="AB16" s="22"/>
      <c r="AC16" s="22"/>
    </row>
    <row r="22" spans="5:9" x14ac:dyDescent="0.2">
      <c r="E22" s="40"/>
      <c r="F22" s="41" t="s">
        <v>101</v>
      </c>
      <c r="G22" s="41" t="s">
        <v>120</v>
      </c>
      <c r="H22" s="41" t="s">
        <v>102</v>
      </c>
      <c r="I22" s="38"/>
    </row>
    <row r="23" spans="5:9" x14ac:dyDescent="0.2">
      <c r="E23" s="41" t="s">
        <v>127</v>
      </c>
      <c r="F23" s="42">
        <f>AVERAGE(B16,L16,V16)</f>
        <v>29.839346627879682</v>
      </c>
      <c r="G23" s="42">
        <f>AVERAGE(D16,N16,X16)</f>
        <v>45.301283157070635</v>
      </c>
      <c r="H23" s="42">
        <f>AVERAGE(F16,P16,Z16)</f>
        <v>29.461222256715143</v>
      </c>
      <c r="I23" s="44"/>
    </row>
    <row r="24" spans="5:9" x14ac:dyDescent="0.2">
      <c r="E24" s="41" t="s">
        <v>8</v>
      </c>
      <c r="F24" s="42">
        <f>STDEV(B16,L16,V16)</f>
        <v>1.1150052586872172</v>
      </c>
      <c r="G24" s="42">
        <f>STDEV(D16,N16,X16)</f>
        <v>3.1696516418121727</v>
      </c>
      <c r="H24" s="42">
        <f>STDEV(F16,P16,Z16)</f>
        <v>0.83565016099956535</v>
      </c>
      <c r="I24" s="44"/>
    </row>
  </sheetData>
  <mergeCells count="21">
    <mergeCell ref="Z16:AA16"/>
    <mergeCell ref="X4:Y4"/>
    <mergeCell ref="Z4:AA4"/>
    <mergeCell ref="B16:C16"/>
    <mergeCell ref="D16:E16"/>
    <mergeCell ref="F16:G16"/>
    <mergeCell ref="L16:M16"/>
    <mergeCell ref="N16:O16"/>
    <mergeCell ref="P16:Q16"/>
    <mergeCell ref="V16:W16"/>
    <mergeCell ref="X16:Y16"/>
    <mergeCell ref="B3:G3"/>
    <mergeCell ref="L3:Q3"/>
    <mergeCell ref="V3:AA3"/>
    <mergeCell ref="B4:C4"/>
    <mergeCell ref="D4:E4"/>
    <mergeCell ref="F4:G4"/>
    <mergeCell ref="L4:M4"/>
    <mergeCell ref="N4:O4"/>
    <mergeCell ref="P4:Q4"/>
    <mergeCell ref="V4:W4"/>
  </mergeCell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C993F-111D-6B41-8532-7226F2B31EEB}">
  <dimension ref="A1:Q19"/>
  <sheetViews>
    <sheetView workbookViewId="0">
      <selection activeCell="C35" sqref="C35"/>
    </sheetView>
  </sheetViews>
  <sheetFormatPr baseColWidth="10" defaultColWidth="31.6640625" defaultRowHeight="16" x14ac:dyDescent="0.2"/>
  <sheetData>
    <row r="1" spans="1:17" x14ac:dyDescent="0.2">
      <c r="A1" s="32" t="s">
        <v>130</v>
      </c>
    </row>
    <row r="3" spans="1:17" x14ac:dyDescent="0.2">
      <c r="B3" s="65" t="s">
        <v>117</v>
      </c>
      <c r="C3" s="65"/>
      <c r="D3" s="65"/>
      <c r="E3" s="65"/>
      <c r="H3" s="65" t="s">
        <v>118</v>
      </c>
      <c r="I3" s="65"/>
      <c r="J3" s="65"/>
      <c r="K3" s="65"/>
      <c r="L3" s="33"/>
      <c r="N3" s="65" t="s">
        <v>119</v>
      </c>
      <c r="O3" s="65"/>
      <c r="P3" s="65"/>
      <c r="Q3" s="65"/>
    </row>
    <row r="4" spans="1:17" x14ac:dyDescent="0.2">
      <c r="B4" s="43" t="s">
        <v>101</v>
      </c>
      <c r="C4" s="43" t="s">
        <v>120</v>
      </c>
      <c r="D4" s="43" t="s">
        <v>102</v>
      </c>
      <c r="E4" s="43" t="s">
        <v>121</v>
      </c>
      <c r="H4" s="43" t="s">
        <v>101</v>
      </c>
      <c r="I4" s="43" t="s">
        <v>120</v>
      </c>
      <c r="J4" s="43" t="s">
        <v>102</v>
      </c>
      <c r="K4" s="43" t="s">
        <v>121</v>
      </c>
      <c r="L4" s="34"/>
      <c r="N4" s="43" t="s">
        <v>101</v>
      </c>
      <c r="O4" s="43" t="s">
        <v>120</v>
      </c>
      <c r="P4" s="43" t="s">
        <v>102</v>
      </c>
      <c r="Q4" s="43" t="s">
        <v>121</v>
      </c>
    </row>
    <row r="5" spans="1:17" x14ac:dyDescent="0.2">
      <c r="A5" s="32" t="s">
        <v>131</v>
      </c>
      <c r="B5" s="32" t="s">
        <v>132</v>
      </c>
      <c r="C5" s="32" t="s">
        <v>132</v>
      </c>
      <c r="D5" s="32" t="s">
        <v>132</v>
      </c>
      <c r="E5" s="32" t="s">
        <v>132</v>
      </c>
      <c r="G5" s="32"/>
      <c r="H5" s="32" t="s">
        <v>132</v>
      </c>
      <c r="I5" s="32" t="s">
        <v>132</v>
      </c>
      <c r="J5" s="32" t="s">
        <v>132</v>
      </c>
      <c r="K5" s="32" t="s">
        <v>132</v>
      </c>
      <c r="M5" s="32"/>
      <c r="N5" s="32" t="s">
        <v>132</v>
      </c>
      <c r="O5" s="32" t="s">
        <v>132</v>
      </c>
      <c r="P5" s="32" t="s">
        <v>132</v>
      </c>
      <c r="Q5" s="32" t="s">
        <v>132</v>
      </c>
    </row>
    <row r="6" spans="1:17" x14ac:dyDescent="0.2">
      <c r="A6">
        <v>1</v>
      </c>
      <c r="B6" s="45">
        <v>29.472895796273757</v>
      </c>
      <c r="C6" s="45">
        <v>29.791160320460886</v>
      </c>
      <c r="D6" s="45">
        <v>23.563323908493373</v>
      </c>
      <c r="E6" s="45">
        <v>11.830889873849301</v>
      </c>
      <c r="G6">
        <v>1</v>
      </c>
      <c r="H6" s="45">
        <v>46.320782686036168</v>
      </c>
      <c r="I6" s="45">
        <v>15.698929618435107</v>
      </c>
      <c r="J6" s="45">
        <v>19.773343717270457</v>
      </c>
      <c r="K6" s="45">
        <v>10.344647791855676</v>
      </c>
      <c r="L6" s="36"/>
      <c r="M6">
        <v>1</v>
      </c>
      <c r="N6" s="45">
        <v>25.595699878089327</v>
      </c>
      <c r="O6" s="45">
        <v>12.225891677675033</v>
      </c>
      <c r="P6" s="45">
        <v>14.256064690026955</v>
      </c>
      <c r="Q6" s="45">
        <v>10.018862130982146</v>
      </c>
    </row>
    <row r="7" spans="1:17" x14ac:dyDescent="0.2">
      <c r="A7">
        <v>2</v>
      </c>
      <c r="B7" s="45">
        <v>26.282762336386398</v>
      </c>
      <c r="C7" s="45">
        <v>26.163967611336034</v>
      </c>
      <c r="D7" s="45">
        <v>21.95629197777096</v>
      </c>
      <c r="E7" s="45">
        <v>12.416555407209612</v>
      </c>
      <c r="G7">
        <v>2</v>
      </c>
      <c r="H7" s="45">
        <v>42.975352735245238</v>
      </c>
      <c r="I7" s="45">
        <v>15.175660992394061</v>
      </c>
      <c r="J7" s="45">
        <v>18.420922406967538</v>
      </c>
      <c r="K7" s="45">
        <v>7.471315485190785</v>
      </c>
      <c r="L7" s="36"/>
      <c r="M7">
        <v>2</v>
      </c>
      <c r="N7" s="45">
        <v>25.239126264148876</v>
      </c>
      <c r="O7" s="45">
        <v>12.541254125412541</v>
      </c>
      <c r="P7" s="45">
        <v>14.417371125476546</v>
      </c>
      <c r="Q7" s="45">
        <v>10.247737453149282</v>
      </c>
    </row>
    <row r="8" spans="1:17" x14ac:dyDescent="0.2">
      <c r="A8">
        <v>3</v>
      </c>
      <c r="B8" s="45">
        <v>28.185699449978845</v>
      </c>
      <c r="C8" s="45">
        <v>26.504905325204895</v>
      </c>
      <c r="D8" s="45">
        <v>26.147401371817889</v>
      </c>
      <c r="E8" s="35"/>
      <c r="G8">
        <v>3</v>
      </c>
      <c r="H8" s="45">
        <v>44.119473422752108</v>
      </c>
      <c r="I8" s="45">
        <v>15.801881497114888</v>
      </c>
      <c r="J8" s="45">
        <v>19.390040505122705</v>
      </c>
      <c r="K8" s="45">
        <v>9.4729868982776395</v>
      </c>
      <c r="L8" s="36"/>
      <c r="M8">
        <v>3</v>
      </c>
      <c r="N8" s="45">
        <v>26.20686957202097</v>
      </c>
      <c r="O8" s="45">
        <v>12.073183161757211</v>
      </c>
      <c r="P8" s="45">
        <v>13.840053863993417</v>
      </c>
      <c r="Q8" s="45">
        <v>10.936570862239842</v>
      </c>
    </row>
    <row r="9" spans="1:17" x14ac:dyDescent="0.2">
      <c r="B9" s="35"/>
      <c r="C9" s="35"/>
      <c r="D9" s="35"/>
      <c r="E9" s="35"/>
      <c r="H9" s="35"/>
      <c r="I9" s="35"/>
      <c r="J9" s="35"/>
      <c r="K9" s="35"/>
      <c r="L9" s="36"/>
      <c r="N9" s="35"/>
      <c r="O9" s="35"/>
      <c r="P9" s="35"/>
      <c r="Q9" s="35"/>
    </row>
    <row r="10" spans="1:17" x14ac:dyDescent="0.2">
      <c r="A10" s="32" t="s">
        <v>126</v>
      </c>
      <c r="B10" s="22">
        <f>AVERAGE(B6:B9)</f>
        <v>27.980452527546333</v>
      </c>
      <c r="C10" s="22">
        <f t="shared" ref="C10:E10" si="0">AVERAGE(C6:C9)</f>
        <v>27.486677752333936</v>
      </c>
      <c r="D10" s="22">
        <f t="shared" si="0"/>
        <v>23.889005752694075</v>
      </c>
      <c r="E10" s="22">
        <f t="shared" si="0"/>
        <v>12.123722640529458</v>
      </c>
      <c r="G10" s="32" t="s">
        <v>126</v>
      </c>
      <c r="H10" s="22">
        <f>AVERAGE(H6:H9)</f>
        <v>44.471869614677836</v>
      </c>
      <c r="I10" s="22">
        <f t="shared" ref="I10:K10" si="1">AVERAGE(I6:I9)</f>
        <v>15.558824035981351</v>
      </c>
      <c r="J10" s="22">
        <f t="shared" si="1"/>
        <v>19.194768876453569</v>
      </c>
      <c r="K10" s="22">
        <f t="shared" si="1"/>
        <v>9.0963167251080339</v>
      </c>
      <c r="M10" s="32" t="s">
        <v>126</v>
      </c>
      <c r="N10" s="22">
        <f>AVERAGE(N6:N9)</f>
        <v>25.680565238086388</v>
      </c>
      <c r="O10" s="22">
        <f t="shared" ref="O10:Q10" si="2">AVERAGE(O6:O9)</f>
        <v>12.280109654948262</v>
      </c>
      <c r="P10" s="22">
        <f t="shared" si="2"/>
        <v>14.171163226498974</v>
      </c>
      <c r="Q10" s="22">
        <f t="shared" si="2"/>
        <v>10.401056815457089</v>
      </c>
    </row>
    <row r="17" spans="3:7" x14ac:dyDescent="0.2">
      <c r="C17" s="40"/>
      <c r="D17" s="41" t="s">
        <v>101</v>
      </c>
      <c r="E17" s="41" t="s">
        <v>120</v>
      </c>
      <c r="F17" s="41" t="s">
        <v>102</v>
      </c>
      <c r="G17" s="41" t="s">
        <v>121</v>
      </c>
    </row>
    <row r="18" spans="3:7" x14ac:dyDescent="0.2">
      <c r="C18" s="41" t="s">
        <v>127</v>
      </c>
      <c r="D18" s="42">
        <f>AVERAGE(B10,H10,N10)</f>
        <v>32.710962460103524</v>
      </c>
      <c r="E18" s="42">
        <f>AVERAGE(C10,I10,O10)</f>
        <v>18.44187048108785</v>
      </c>
      <c r="F18" s="42">
        <f t="shared" ref="F18:G18" si="3">AVERAGE(D10,J10,P10)</f>
        <v>19.084979285215539</v>
      </c>
      <c r="G18" s="42">
        <f t="shared" si="3"/>
        <v>10.540365393698194</v>
      </c>
    </row>
    <row r="19" spans="3:7" x14ac:dyDescent="0.2">
      <c r="C19" s="41" t="s">
        <v>8</v>
      </c>
      <c r="D19" s="42">
        <f>STDEV(B10,H10,N10)</f>
        <v>10.2499547906292</v>
      </c>
      <c r="E19" s="42">
        <f t="shared" ref="E19:G19" si="4">STDEV(C10,I10,O10)</f>
        <v>8.0027430252750129</v>
      </c>
      <c r="F19" s="42">
        <f t="shared" si="4"/>
        <v>4.8598514541845397</v>
      </c>
      <c r="G19" s="42">
        <f t="shared" si="4"/>
        <v>1.5185031459173379</v>
      </c>
    </row>
  </sheetData>
  <mergeCells count="3">
    <mergeCell ref="B3:E3"/>
    <mergeCell ref="H3:K3"/>
    <mergeCell ref="N3:Q3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481CE-135D-884B-BFD0-95B4A2F9785F}">
  <dimension ref="A1:O20"/>
  <sheetViews>
    <sheetView workbookViewId="0">
      <selection activeCell="A17" sqref="A17:D19"/>
    </sheetView>
  </sheetViews>
  <sheetFormatPr baseColWidth="10" defaultColWidth="31.6640625" defaultRowHeight="16" x14ac:dyDescent="0.2"/>
  <sheetData>
    <row r="1" spans="1:15" x14ac:dyDescent="0.2">
      <c r="A1" s="32" t="s">
        <v>130</v>
      </c>
    </row>
    <row r="3" spans="1:15" x14ac:dyDescent="0.2">
      <c r="B3" s="65" t="s">
        <v>117</v>
      </c>
      <c r="C3" s="65"/>
      <c r="D3" s="65"/>
      <c r="E3" s="32"/>
      <c r="G3" s="65" t="s">
        <v>118</v>
      </c>
      <c r="H3" s="65"/>
      <c r="I3" s="65"/>
      <c r="J3" s="32"/>
      <c r="L3" s="65" t="s">
        <v>119</v>
      </c>
      <c r="M3" s="65"/>
      <c r="N3" s="65"/>
      <c r="O3" s="32"/>
    </row>
    <row r="4" spans="1:15" x14ac:dyDescent="0.2">
      <c r="B4" s="38" t="s">
        <v>101</v>
      </c>
      <c r="C4" s="38" t="s">
        <v>128</v>
      </c>
      <c r="D4" s="38" t="s">
        <v>129</v>
      </c>
      <c r="E4" s="43"/>
      <c r="G4" s="38" t="s">
        <v>101</v>
      </c>
      <c r="H4" s="38" t="s">
        <v>128</v>
      </c>
      <c r="I4" s="38" t="s">
        <v>129</v>
      </c>
      <c r="J4" s="43"/>
      <c r="L4" s="38" t="s">
        <v>101</v>
      </c>
      <c r="M4" s="38" t="s">
        <v>128</v>
      </c>
      <c r="N4" s="38" t="s">
        <v>129</v>
      </c>
      <c r="O4" s="43"/>
    </row>
    <row r="5" spans="1:15" x14ac:dyDescent="0.2">
      <c r="A5" s="32" t="s">
        <v>131</v>
      </c>
      <c r="B5" s="32" t="s">
        <v>132</v>
      </c>
      <c r="C5" s="32" t="s">
        <v>132</v>
      </c>
      <c r="D5" s="32" t="s">
        <v>132</v>
      </c>
      <c r="E5" s="32"/>
      <c r="F5" s="32"/>
      <c r="G5" s="32" t="s">
        <v>132</v>
      </c>
      <c r="H5" s="32" t="s">
        <v>132</v>
      </c>
      <c r="I5" s="32" t="s">
        <v>132</v>
      </c>
      <c r="J5" s="32"/>
      <c r="K5" s="32"/>
      <c r="L5" s="32" t="s">
        <v>132</v>
      </c>
      <c r="M5" s="32" t="s">
        <v>132</v>
      </c>
      <c r="N5" s="32" t="s">
        <v>132</v>
      </c>
      <c r="O5" s="32"/>
    </row>
    <row r="6" spans="1:15" x14ac:dyDescent="0.2">
      <c r="A6">
        <v>1</v>
      </c>
      <c r="B6">
        <v>33.445489536336062</v>
      </c>
      <c r="C6">
        <v>72.782945736434115</v>
      </c>
      <c r="D6">
        <v>65.454461969373469</v>
      </c>
      <c r="E6" s="45"/>
      <c r="F6">
        <v>1</v>
      </c>
      <c r="G6">
        <v>20.271155198758215</v>
      </c>
      <c r="H6">
        <v>38.549091745228786</v>
      </c>
      <c r="I6">
        <v>45.131406933237166</v>
      </c>
      <c r="K6">
        <v>1</v>
      </c>
      <c r="L6">
        <v>32.210826523336806</v>
      </c>
      <c r="M6">
        <v>71.570410420250681</v>
      </c>
      <c r="N6">
        <v>56.078116309251591</v>
      </c>
    </row>
    <row r="7" spans="1:15" x14ac:dyDescent="0.2">
      <c r="A7">
        <v>2</v>
      </c>
      <c r="B7">
        <v>34.308168611574182</v>
      </c>
      <c r="C7">
        <v>71.737118173403275</v>
      </c>
      <c r="D7">
        <v>65.36588783409816</v>
      </c>
      <c r="E7" s="45"/>
      <c r="F7">
        <v>2</v>
      </c>
      <c r="G7">
        <v>20.162967261472993</v>
      </c>
      <c r="H7">
        <v>36.030639657300519</v>
      </c>
      <c r="I7">
        <v>44.529060558060195</v>
      </c>
      <c r="K7">
        <v>2</v>
      </c>
      <c r="L7">
        <v>33.06226483796577</v>
      </c>
      <c r="M7">
        <v>74.696169642108799</v>
      </c>
      <c r="N7">
        <v>56.205778301886795</v>
      </c>
    </row>
    <row r="8" spans="1:15" x14ac:dyDescent="0.2">
      <c r="A8">
        <v>3</v>
      </c>
      <c r="B8">
        <v>34.785550320164312</v>
      </c>
      <c r="C8">
        <v>73.934900961427076</v>
      </c>
      <c r="D8">
        <v>66.239899041299438</v>
      </c>
      <c r="E8" s="35"/>
      <c r="F8">
        <v>3</v>
      </c>
      <c r="G8">
        <v>21.750318471337579</v>
      </c>
      <c r="H8">
        <v>38.454655844570844</v>
      </c>
      <c r="I8">
        <v>45.60469023701426</v>
      </c>
      <c r="K8">
        <v>3</v>
      </c>
      <c r="L8">
        <v>33.79460760350468</v>
      </c>
      <c r="M8">
        <v>73.7663797950093</v>
      </c>
      <c r="N8">
        <v>56.1563670411985</v>
      </c>
    </row>
    <row r="9" spans="1:15" x14ac:dyDescent="0.2">
      <c r="B9" s="35"/>
      <c r="C9" s="35"/>
      <c r="D9" s="35"/>
      <c r="E9" s="35"/>
      <c r="G9" s="35"/>
      <c r="H9" s="35"/>
      <c r="I9" s="35"/>
      <c r="J9" s="35"/>
      <c r="L9" s="35"/>
      <c r="M9" s="35"/>
      <c r="N9" s="35"/>
      <c r="O9" s="35"/>
    </row>
    <row r="10" spans="1:15" x14ac:dyDescent="0.2">
      <c r="A10" s="32" t="s">
        <v>126</v>
      </c>
      <c r="B10" s="22">
        <f>AVERAGE(B6:B9)</f>
        <v>34.179736156024852</v>
      </c>
      <c r="C10" s="22">
        <f>AVERAGE(C6:C9)</f>
        <v>72.818321623754827</v>
      </c>
      <c r="D10" s="22">
        <f>AVERAGE(D6:D9)</f>
        <v>65.686749614923698</v>
      </c>
      <c r="E10" s="22"/>
      <c r="F10" s="32" t="s">
        <v>126</v>
      </c>
      <c r="G10" s="22">
        <f>AVERAGE(G6:G9)</f>
        <v>20.728146977189596</v>
      </c>
      <c r="H10" s="22">
        <f>AVERAGE(H6:H9)</f>
        <v>37.678129082366716</v>
      </c>
      <c r="I10" s="22">
        <f>AVERAGE(I6:I9)</f>
        <v>45.088385909437214</v>
      </c>
      <c r="J10" s="22"/>
      <c r="K10" s="32" t="s">
        <v>126</v>
      </c>
      <c r="L10" s="22">
        <f>AVERAGE(L6:L9)</f>
        <v>33.022566321602419</v>
      </c>
      <c r="M10" s="22">
        <f>AVERAGE(M6:M9)</f>
        <v>73.34431995245626</v>
      </c>
      <c r="N10" s="22">
        <f>AVERAGE(N6:N9)</f>
        <v>56.146753884112293</v>
      </c>
      <c r="O10" s="22"/>
    </row>
    <row r="17" spans="1:8" x14ac:dyDescent="0.2">
      <c r="A17" s="40"/>
      <c r="B17" s="41" t="s">
        <v>101</v>
      </c>
      <c r="C17" s="41" t="s">
        <v>128</v>
      </c>
      <c r="D17" s="41" t="s">
        <v>129</v>
      </c>
      <c r="F17" s="38"/>
    </row>
    <row r="18" spans="1:8" x14ac:dyDescent="0.2">
      <c r="A18" s="41" t="s">
        <v>127</v>
      </c>
      <c r="B18" s="42">
        <f>AVERAGE(B10,G10,L10)</f>
        <v>29.31014981827229</v>
      </c>
      <c r="C18" s="42">
        <f>AVERAGE(C10,H10,M10)</f>
        <v>61.280256886192603</v>
      </c>
      <c r="D18" s="42">
        <f>AVERAGE(D10,I10,N10)</f>
        <v>55.6406298028244</v>
      </c>
      <c r="F18" s="39"/>
    </row>
    <row r="19" spans="1:8" x14ac:dyDescent="0.2">
      <c r="A19" s="41" t="s">
        <v>8</v>
      </c>
      <c r="B19" s="42">
        <f>STDEV(B10,G10,L10)</f>
        <v>7.4547193159560132</v>
      </c>
      <c r="C19" s="42">
        <f>STDEV(C10,H10,M10)</f>
        <v>20.441734178184266</v>
      </c>
      <c r="D19" s="42">
        <f>STDEV(D10,I10,N10)</f>
        <v>10.308504645443065</v>
      </c>
      <c r="F19" s="39"/>
    </row>
    <row r="20" spans="1:8" x14ac:dyDescent="0.2">
      <c r="E20" s="38"/>
      <c r="F20" s="39"/>
      <c r="G20" s="39"/>
      <c r="H20" s="39"/>
    </row>
  </sheetData>
  <mergeCells count="3">
    <mergeCell ref="B3:D3"/>
    <mergeCell ref="G3:I3"/>
    <mergeCell ref="L3:N3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CA87E-63D6-A54D-948E-3A43D05A423E}">
  <dimension ref="A1:AM27"/>
  <sheetViews>
    <sheetView workbookViewId="0">
      <selection activeCell="E22" sqref="E22:J24"/>
    </sheetView>
  </sheetViews>
  <sheetFormatPr baseColWidth="10" defaultRowHeight="16" x14ac:dyDescent="0.2"/>
  <cols>
    <col min="1" max="1" width="22.5" customWidth="1"/>
    <col min="8" max="8" width="15.33203125" customWidth="1"/>
    <col min="10" max="10" width="14.6640625" customWidth="1"/>
    <col min="13" max="13" width="13.1640625" customWidth="1"/>
    <col min="15" max="15" width="22.1640625" customWidth="1"/>
    <col min="29" max="29" width="23.6640625" customWidth="1"/>
  </cols>
  <sheetData>
    <row r="1" spans="1:39" x14ac:dyDescent="0.2">
      <c r="A1" s="32" t="s">
        <v>116</v>
      </c>
    </row>
    <row r="3" spans="1:39" x14ac:dyDescent="0.2">
      <c r="B3" s="65" t="s">
        <v>117</v>
      </c>
      <c r="C3" s="65"/>
      <c r="D3" s="65"/>
      <c r="E3" s="65"/>
      <c r="F3" s="65"/>
      <c r="G3" s="65"/>
      <c r="H3" s="65"/>
      <c r="I3" s="65"/>
      <c r="J3" s="33"/>
      <c r="K3" s="33"/>
      <c r="L3" s="32"/>
      <c r="M3" s="32"/>
      <c r="P3" s="65" t="s">
        <v>118</v>
      </c>
      <c r="Q3" s="65"/>
      <c r="R3" s="65"/>
      <c r="S3" s="65"/>
      <c r="T3" s="65"/>
      <c r="U3" s="65"/>
      <c r="V3" s="65"/>
      <c r="W3" s="65"/>
      <c r="X3" s="65"/>
      <c r="Y3" s="65"/>
      <c r="Z3" s="32"/>
      <c r="AA3" s="32"/>
      <c r="AB3" s="33"/>
      <c r="AD3" s="65" t="s">
        <v>119</v>
      </c>
      <c r="AE3" s="65"/>
      <c r="AF3" s="65"/>
      <c r="AG3" s="65"/>
      <c r="AH3" s="65"/>
      <c r="AI3" s="65"/>
      <c r="AJ3" s="65"/>
      <c r="AK3" s="65"/>
      <c r="AL3" s="65"/>
      <c r="AM3" s="65"/>
    </row>
    <row r="4" spans="1:39" x14ac:dyDescent="0.2">
      <c r="B4" s="66" t="s">
        <v>101</v>
      </c>
      <c r="C4" s="66"/>
      <c r="D4" s="66" t="s">
        <v>128</v>
      </c>
      <c r="E4" s="66"/>
      <c r="F4" s="66" t="s">
        <v>138</v>
      </c>
      <c r="G4" s="66"/>
      <c r="H4" s="66" t="s">
        <v>129</v>
      </c>
      <c r="I4" s="66"/>
      <c r="J4" s="66" t="s">
        <v>139</v>
      </c>
      <c r="K4" s="66"/>
      <c r="L4" s="43"/>
      <c r="M4" s="43"/>
      <c r="P4" s="66" t="s">
        <v>101</v>
      </c>
      <c r="Q4" s="66"/>
      <c r="R4" s="66" t="s">
        <v>128</v>
      </c>
      <c r="S4" s="66"/>
      <c r="T4" s="66" t="s">
        <v>138</v>
      </c>
      <c r="U4" s="66"/>
      <c r="V4" s="66" t="s">
        <v>129</v>
      </c>
      <c r="W4" s="66"/>
      <c r="X4" s="66" t="s">
        <v>139</v>
      </c>
      <c r="Y4" s="66"/>
      <c r="Z4" s="43"/>
      <c r="AA4" s="43"/>
      <c r="AB4" s="34"/>
      <c r="AD4" s="66" t="s">
        <v>101</v>
      </c>
      <c r="AE4" s="66"/>
      <c r="AF4" s="66" t="s">
        <v>128</v>
      </c>
      <c r="AG4" s="66"/>
      <c r="AH4" s="66" t="s">
        <v>138</v>
      </c>
      <c r="AI4" s="66"/>
      <c r="AJ4" s="66" t="s">
        <v>129</v>
      </c>
      <c r="AK4" s="66"/>
      <c r="AL4" s="66" t="s">
        <v>139</v>
      </c>
      <c r="AM4" s="66"/>
    </row>
    <row r="5" spans="1:39" x14ac:dyDescent="0.2">
      <c r="A5" s="32" t="s">
        <v>122</v>
      </c>
      <c r="B5" s="32" t="s">
        <v>123</v>
      </c>
      <c r="C5" s="32" t="s">
        <v>124</v>
      </c>
      <c r="D5" s="32" t="s">
        <v>123</v>
      </c>
      <c r="E5" s="32" t="s">
        <v>124</v>
      </c>
      <c r="F5" s="32" t="s">
        <v>123</v>
      </c>
      <c r="G5" s="32" t="s">
        <v>124</v>
      </c>
      <c r="H5" s="32" t="s">
        <v>123</v>
      </c>
      <c r="I5" s="32" t="s">
        <v>124</v>
      </c>
      <c r="J5" s="32" t="s">
        <v>123</v>
      </c>
      <c r="K5" s="32" t="s">
        <v>124</v>
      </c>
      <c r="L5" s="32"/>
      <c r="M5" s="32"/>
      <c r="O5" s="32" t="s">
        <v>122</v>
      </c>
      <c r="P5" s="32" t="s">
        <v>123</v>
      </c>
      <c r="Q5" s="32" t="s">
        <v>124</v>
      </c>
      <c r="R5" s="32" t="s">
        <v>123</v>
      </c>
      <c r="S5" s="32" t="s">
        <v>124</v>
      </c>
      <c r="T5" s="32" t="s">
        <v>123</v>
      </c>
      <c r="U5" s="32" t="s">
        <v>124</v>
      </c>
      <c r="V5" s="32" t="s">
        <v>123</v>
      </c>
      <c r="W5" s="32" t="s">
        <v>124</v>
      </c>
      <c r="X5" s="32" t="s">
        <v>123</v>
      </c>
      <c r="Y5" s="32" t="s">
        <v>124</v>
      </c>
      <c r="Z5" s="32"/>
      <c r="AA5" s="32"/>
      <c r="AC5" s="32" t="s">
        <v>122</v>
      </c>
      <c r="AD5" s="32" t="s">
        <v>123</v>
      </c>
      <c r="AE5" s="32" t="s">
        <v>124</v>
      </c>
      <c r="AF5" s="32" t="s">
        <v>123</v>
      </c>
      <c r="AG5" s="32" t="s">
        <v>124</v>
      </c>
      <c r="AH5" s="32" t="s">
        <v>123</v>
      </c>
      <c r="AI5" s="32" t="s">
        <v>124</v>
      </c>
      <c r="AJ5" s="32" t="s">
        <v>123</v>
      </c>
      <c r="AK5" s="32" t="s">
        <v>124</v>
      </c>
      <c r="AL5" s="32" t="s">
        <v>123</v>
      </c>
      <c r="AM5" s="32" t="s">
        <v>124</v>
      </c>
    </row>
    <row r="6" spans="1:39" x14ac:dyDescent="0.2">
      <c r="A6">
        <v>1</v>
      </c>
      <c r="B6" s="35">
        <v>49</v>
      </c>
      <c r="C6" s="35">
        <v>10</v>
      </c>
      <c r="D6" s="35">
        <v>59</v>
      </c>
      <c r="E6" s="35">
        <v>27</v>
      </c>
      <c r="F6" s="35">
        <v>37</v>
      </c>
      <c r="G6" s="35">
        <v>15</v>
      </c>
      <c r="H6" s="35">
        <v>28</v>
      </c>
      <c r="I6" s="35">
        <v>5</v>
      </c>
      <c r="J6" s="35">
        <v>21</v>
      </c>
      <c r="K6" s="35">
        <v>2</v>
      </c>
      <c r="L6" s="35"/>
      <c r="M6" s="35"/>
      <c r="O6">
        <v>1</v>
      </c>
      <c r="P6" s="35">
        <v>27</v>
      </c>
      <c r="Q6" s="35">
        <v>8</v>
      </c>
      <c r="R6" s="35">
        <v>46</v>
      </c>
      <c r="S6" s="35">
        <v>18</v>
      </c>
      <c r="T6" s="35">
        <v>43</v>
      </c>
      <c r="U6" s="35">
        <v>23</v>
      </c>
      <c r="V6" s="35">
        <v>37</v>
      </c>
      <c r="W6" s="35">
        <v>6</v>
      </c>
      <c r="X6" s="35">
        <v>32</v>
      </c>
      <c r="Y6" s="35">
        <v>9</v>
      </c>
      <c r="Z6" s="35"/>
      <c r="AA6" s="35"/>
      <c r="AB6" s="36"/>
      <c r="AC6">
        <v>1</v>
      </c>
      <c r="AD6" s="35">
        <v>37</v>
      </c>
      <c r="AE6" s="35">
        <v>10</v>
      </c>
      <c r="AF6" s="35">
        <v>39</v>
      </c>
      <c r="AG6" s="35">
        <v>14</v>
      </c>
      <c r="AH6" s="35">
        <v>46</v>
      </c>
      <c r="AI6" s="35">
        <v>13</v>
      </c>
      <c r="AJ6" s="35">
        <v>28</v>
      </c>
      <c r="AK6" s="35">
        <v>8</v>
      </c>
      <c r="AL6" s="35">
        <v>37</v>
      </c>
      <c r="AM6" s="35">
        <v>6</v>
      </c>
    </row>
    <row r="7" spans="1:39" x14ac:dyDescent="0.2">
      <c r="A7">
        <v>2</v>
      </c>
      <c r="B7" s="35">
        <v>13</v>
      </c>
      <c r="C7" s="35">
        <v>2</v>
      </c>
      <c r="D7" s="35">
        <v>46</v>
      </c>
      <c r="E7" s="35">
        <v>17</v>
      </c>
      <c r="F7" s="35">
        <v>51</v>
      </c>
      <c r="G7" s="35">
        <v>26</v>
      </c>
      <c r="H7" s="35">
        <v>24</v>
      </c>
      <c r="I7" s="35">
        <v>8</v>
      </c>
      <c r="J7" s="35">
        <v>14</v>
      </c>
      <c r="K7" s="35">
        <v>6</v>
      </c>
      <c r="L7" s="35"/>
      <c r="M7" s="35"/>
      <c r="O7">
        <v>2</v>
      </c>
      <c r="P7" s="35">
        <v>31</v>
      </c>
      <c r="Q7" s="35">
        <v>8</v>
      </c>
      <c r="R7" s="35">
        <v>42</v>
      </c>
      <c r="S7" s="35">
        <v>21</v>
      </c>
      <c r="T7" s="35">
        <v>41</v>
      </c>
      <c r="U7" s="35">
        <v>19</v>
      </c>
      <c r="V7" s="35">
        <v>42</v>
      </c>
      <c r="W7" s="35">
        <v>10</v>
      </c>
      <c r="X7" s="35">
        <v>29</v>
      </c>
      <c r="Y7" s="35">
        <v>6</v>
      </c>
      <c r="Z7" s="35"/>
      <c r="AA7" s="35"/>
      <c r="AB7" s="36"/>
      <c r="AC7">
        <v>2</v>
      </c>
      <c r="AD7" s="35">
        <v>34</v>
      </c>
      <c r="AE7" s="35">
        <v>10</v>
      </c>
      <c r="AF7" s="35">
        <v>26</v>
      </c>
      <c r="AG7" s="35">
        <v>20</v>
      </c>
      <c r="AH7" s="35">
        <v>33</v>
      </c>
      <c r="AI7" s="35">
        <v>13</v>
      </c>
      <c r="AJ7" s="35">
        <v>35</v>
      </c>
      <c r="AK7" s="35">
        <v>12</v>
      </c>
      <c r="AL7" s="35">
        <v>33</v>
      </c>
      <c r="AM7" s="35">
        <v>7</v>
      </c>
    </row>
    <row r="8" spans="1:39" x14ac:dyDescent="0.2">
      <c r="A8">
        <v>3</v>
      </c>
      <c r="B8" s="35">
        <v>30</v>
      </c>
      <c r="C8" s="35">
        <v>11</v>
      </c>
      <c r="D8" s="35">
        <v>56</v>
      </c>
      <c r="E8" s="35">
        <v>29</v>
      </c>
      <c r="F8" s="35">
        <v>38</v>
      </c>
      <c r="G8" s="35">
        <v>20</v>
      </c>
      <c r="H8" s="35">
        <v>34</v>
      </c>
      <c r="I8" s="35">
        <v>11</v>
      </c>
      <c r="J8" s="35">
        <v>29</v>
      </c>
      <c r="K8" s="35">
        <v>8</v>
      </c>
      <c r="L8" s="35"/>
      <c r="M8" s="35"/>
      <c r="O8">
        <v>3</v>
      </c>
      <c r="P8" s="35">
        <v>34</v>
      </c>
      <c r="Q8" s="35">
        <v>10</v>
      </c>
      <c r="R8" s="35">
        <v>43</v>
      </c>
      <c r="S8" s="35">
        <v>15</v>
      </c>
      <c r="T8" s="35">
        <v>41</v>
      </c>
      <c r="U8" s="35">
        <v>17</v>
      </c>
      <c r="V8" s="35">
        <v>44</v>
      </c>
      <c r="W8" s="35">
        <v>13</v>
      </c>
      <c r="X8" s="35">
        <v>29</v>
      </c>
      <c r="Y8" s="35">
        <v>6</v>
      </c>
      <c r="Z8" s="35"/>
      <c r="AA8" s="35"/>
      <c r="AB8" s="36"/>
      <c r="AC8">
        <v>3</v>
      </c>
      <c r="AD8" s="35">
        <v>27</v>
      </c>
      <c r="AE8" s="35">
        <v>8</v>
      </c>
      <c r="AF8" s="35">
        <v>39</v>
      </c>
      <c r="AG8" s="35">
        <v>15</v>
      </c>
      <c r="AH8" s="35">
        <v>29</v>
      </c>
      <c r="AI8" s="35">
        <v>16</v>
      </c>
      <c r="AJ8" s="35">
        <v>26</v>
      </c>
      <c r="AK8" s="35">
        <v>7</v>
      </c>
      <c r="AL8" s="35">
        <v>29</v>
      </c>
      <c r="AM8" s="35">
        <v>6</v>
      </c>
    </row>
    <row r="9" spans="1:39" x14ac:dyDescent="0.2">
      <c r="A9">
        <v>4</v>
      </c>
      <c r="B9" s="35">
        <v>18</v>
      </c>
      <c r="C9" s="35">
        <v>7</v>
      </c>
      <c r="D9" s="35">
        <v>42</v>
      </c>
      <c r="E9" s="35">
        <v>21</v>
      </c>
      <c r="F9" s="35">
        <v>26</v>
      </c>
      <c r="G9" s="35">
        <v>12</v>
      </c>
      <c r="H9" s="35">
        <v>30</v>
      </c>
      <c r="I9" s="35">
        <v>11</v>
      </c>
      <c r="J9" s="35">
        <v>36</v>
      </c>
      <c r="K9" s="35">
        <v>12</v>
      </c>
      <c r="L9" s="35"/>
      <c r="M9" s="35"/>
      <c r="O9">
        <v>4</v>
      </c>
      <c r="P9" s="35">
        <v>32</v>
      </c>
      <c r="Q9" s="35">
        <v>13</v>
      </c>
      <c r="R9" s="35">
        <v>38</v>
      </c>
      <c r="S9" s="35">
        <v>25</v>
      </c>
      <c r="T9" s="35">
        <v>22</v>
      </c>
      <c r="U9" s="35">
        <v>13</v>
      </c>
      <c r="V9" s="35">
        <v>28</v>
      </c>
      <c r="W9" s="35">
        <v>11</v>
      </c>
      <c r="X9" s="35">
        <v>35</v>
      </c>
      <c r="Y9" s="35">
        <v>5</v>
      </c>
      <c r="Z9" s="35"/>
      <c r="AA9" s="35"/>
      <c r="AB9" s="36"/>
      <c r="AC9">
        <v>4</v>
      </c>
      <c r="AD9" s="35">
        <v>28</v>
      </c>
      <c r="AE9" s="35">
        <v>8</v>
      </c>
      <c r="AF9" s="35">
        <v>35</v>
      </c>
      <c r="AG9" s="35">
        <v>19</v>
      </c>
      <c r="AH9" s="35">
        <v>32</v>
      </c>
      <c r="AI9" s="35">
        <v>15</v>
      </c>
      <c r="AJ9" s="35">
        <v>25</v>
      </c>
      <c r="AK9" s="35">
        <v>4</v>
      </c>
      <c r="AL9" s="35">
        <v>34</v>
      </c>
      <c r="AM9" s="35">
        <v>5</v>
      </c>
    </row>
    <row r="10" spans="1:39" x14ac:dyDescent="0.2">
      <c r="A10">
        <v>5</v>
      </c>
      <c r="B10" s="35">
        <v>39</v>
      </c>
      <c r="C10" s="35">
        <v>12</v>
      </c>
      <c r="D10" s="35">
        <v>47</v>
      </c>
      <c r="E10" s="35">
        <v>22</v>
      </c>
      <c r="F10" s="35">
        <v>40</v>
      </c>
      <c r="G10" s="35">
        <v>21</v>
      </c>
      <c r="H10" s="35">
        <v>28</v>
      </c>
      <c r="I10" s="35">
        <v>11</v>
      </c>
      <c r="J10" s="35">
        <v>38</v>
      </c>
      <c r="K10" s="35">
        <v>7</v>
      </c>
      <c r="L10" s="35"/>
      <c r="M10" s="35"/>
      <c r="O10">
        <v>5</v>
      </c>
      <c r="P10" s="35">
        <v>34</v>
      </c>
      <c r="Q10" s="35">
        <v>11</v>
      </c>
      <c r="R10" s="35">
        <v>41</v>
      </c>
      <c r="S10" s="35">
        <v>21</v>
      </c>
      <c r="T10" s="35">
        <v>28</v>
      </c>
      <c r="U10" s="35">
        <v>17</v>
      </c>
      <c r="V10" s="35">
        <v>33</v>
      </c>
      <c r="W10" s="35">
        <v>9</v>
      </c>
      <c r="X10" s="35">
        <v>33</v>
      </c>
      <c r="Y10" s="35">
        <v>6</v>
      </c>
      <c r="Z10" s="35"/>
      <c r="AA10" s="35"/>
      <c r="AB10" s="36"/>
      <c r="AC10">
        <v>5</v>
      </c>
      <c r="AD10" s="35">
        <v>27</v>
      </c>
      <c r="AE10" s="35">
        <v>8</v>
      </c>
      <c r="AF10" s="35">
        <v>41</v>
      </c>
      <c r="AG10" s="35">
        <v>14</v>
      </c>
      <c r="AH10" s="35">
        <v>24</v>
      </c>
      <c r="AI10" s="35">
        <v>14</v>
      </c>
      <c r="AJ10" s="35">
        <v>41</v>
      </c>
      <c r="AK10" s="35">
        <v>14</v>
      </c>
      <c r="AL10" s="35">
        <v>26</v>
      </c>
      <c r="AM10" s="35">
        <v>5</v>
      </c>
    </row>
    <row r="11" spans="1:39" x14ac:dyDescent="0.2">
      <c r="A11">
        <v>6</v>
      </c>
      <c r="B11" s="35">
        <v>28</v>
      </c>
      <c r="C11" s="35">
        <v>13</v>
      </c>
      <c r="D11" s="35">
        <v>45</v>
      </c>
      <c r="E11" s="35">
        <v>21</v>
      </c>
      <c r="F11" s="35">
        <v>42</v>
      </c>
      <c r="G11" s="35">
        <v>17</v>
      </c>
      <c r="H11" s="35">
        <v>37</v>
      </c>
      <c r="I11" s="35">
        <v>10</v>
      </c>
      <c r="J11" s="35">
        <v>41</v>
      </c>
      <c r="K11" s="35">
        <v>9</v>
      </c>
      <c r="L11" s="35"/>
      <c r="M11" s="35"/>
      <c r="O11">
        <v>6</v>
      </c>
      <c r="P11" s="35">
        <v>34</v>
      </c>
      <c r="Q11" s="35">
        <v>6</v>
      </c>
      <c r="R11" s="35">
        <v>57</v>
      </c>
      <c r="S11" s="35">
        <v>25</v>
      </c>
      <c r="T11" s="35">
        <v>23</v>
      </c>
      <c r="U11" s="35">
        <v>14</v>
      </c>
      <c r="V11" s="35">
        <v>18</v>
      </c>
      <c r="W11" s="35">
        <v>9</v>
      </c>
      <c r="X11" s="35">
        <v>25</v>
      </c>
      <c r="Y11" s="35">
        <v>7</v>
      </c>
      <c r="Z11" s="35"/>
      <c r="AA11" s="35"/>
      <c r="AB11" s="36"/>
      <c r="AC11">
        <v>6</v>
      </c>
      <c r="AD11" s="35">
        <v>42</v>
      </c>
      <c r="AE11" s="35">
        <v>10</v>
      </c>
      <c r="AF11" s="35">
        <v>29</v>
      </c>
      <c r="AG11" s="35">
        <v>11</v>
      </c>
      <c r="AH11" s="35">
        <v>45</v>
      </c>
      <c r="AI11" s="35">
        <v>28</v>
      </c>
      <c r="AJ11" s="35">
        <v>23</v>
      </c>
      <c r="AK11" s="35">
        <v>6</v>
      </c>
      <c r="AL11" s="35">
        <v>39</v>
      </c>
      <c r="AM11" s="35">
        <v>6</v>
      </c>
    </row>
    <row r="12" spans="1:39" x14ac:dyDescent="0.2">
      <c r="A12">
        <v>7</v>
      </c>
      <c r="B12" s="35">
        <v>51</v>
      </c>
      <c r="C12" s="35">
        <v>13</v>
      </c>
      <c r="D12" s="35">
        <v>45</v>
      </c>
      <c r="E12" s="35">
        <v>14</v>
      </c>
      <c r="F12" s="35">
        <v>33</v>
      </c>
      <c r="G12" s="35">
        <v>22</v>
      </c>
      <c r="H12" s="35">
        <v>30</v>
      </c>
      <c r="I12" s="35">
        <v>6</v>
      </c>
      <c r="J12" s="35">
        <v>45</v>
      </c>
      <c r="K12" s="35">
        <v>6</v>
      </c>
      <c r="L12" s="35"/>
      <c r="M12" s="35"/>
      <c r="O12">
        <v>7</v>
      </c>
      <c r="P12" s="35">
        <v>35</v>
      </c>
      <c r="Q12" s="35">
        <v>11</v>
      </c>
      <c r="R12" s="35">
        <v>52</v>
      </c>
      <c r="S12" s="35">
        <v>19</v>
      </c>
      <c r="T12" s="35">
        <v>27</v>
      </c>
      <c r="U12" s="35">
        <v>10</v>
      </c>
      <c r="V12" s="35">
        <v>22</v>
      </c>
      <c r="W12" s="35">
        <v>5</v>
      </c>
      <c r="X12" s="35">
        <v>21</v>
      </c>
      <c r="Y12" s="35">
        <v>3</v>
      </c>
      <c r="Z12" s="35"/>
      <c r="AA12" s="35"/>
      <c r="AB12" s="36"/>
      <c r="AC12">
        <v>7</v>
      </c>
      <c r="AD12" s="35">
        <v>36</v>
      </c>
      <c r="AE12" s="35">
        <v>9</v>
      </c>
      <c r="AF12" s="35">
        <v>38</v>
      </c>
      <c r="AG12" s="35">
        <v>11</v>
      </c>
      <c r="AH12" s="35">
        <v>27</v>
      </c>
      <c r="AI12" s="35">
        <v>10</v>
      </c>
      <c r="AJ12" s="35">
        <v>27</v>
      </c>
      <c r="AK12" s="35">
        <v>9</v>
      </c>
      <c r="AL12" s="35">
        <v>34</v>
      </c>
      <c r="AM12" s="35">
        <v>7</v>
      </c>
    </row>
    <row r="13" spans="1:39" x14ac:dyDescent="0.2">
      <c r="A13">
        <v>8</v>
      </c>
      <c r="B13" s="35">
        <v>34</v>
      </c>
      <c r="C13" s="35">
        <v>13</v>
      </c>
      <c r="D13" s="35">
        <v>35</v>
      </c>
      <c r="E13" s="35">
        <v>17</v>
      </c>
      <c r="F13" s="35">
        <v>46</v>
      </c>
      <c r="G13" s="35">
        <v>25</v>
      </c>
      <c r="H13" s="35">
        <v>28</v>
      </c>
      <c r="I13" s="35">
        <v>12</v>
      </c>
      <c r="J13" s="35">
        <v>30</v>
      </c>
      <c r="K13" s="35">
        <v>6</v>
      </c>
      <c r="L13" s="35"/>
      <c r="M13" s="35"/>
      <c r="O13">
        <v>8</v>
      </c>
      <c r="P13" s="35">
        <v>30</v>
      </c>
      <c r="Q13" s="35">
        <v>5</v>
      </c>
      <c r="R13" s="35">
        <v>40</v>
      </c>
      <c r="S13" s="35">
        <v>22</v>
      </c>
      <c r="T13" s="35">
        <v>40</v>
      </c>
      <c r="U13" s="35">
        <v>14</v>
      </c>
      <c r="V13" s="35">
        <v>34</v>
      </c>
      <c r="W13" s="35">
        <v>10</v>
      </c>
      <c r="X13" s="35">
        <v>20</v>
      </c>
      <c r="Y13" s="35">
        <v>4</v>
      </c>
      <c r="Z13" s="35"/>
      <c r="AA13" s="35"/>
      <c r="AC13">
        <v>8</v>
      </c>
      <c r="AD13" s="35">
        <v>36</v>
      </c>
      <c r="AE13" s="35">
        <v>9</v>
      </c>
      <c r="AF13" s="35">
        <v>37</v>
      </c>
      <c r="AG13" s="35">
        <v>14</v>
      </c>
      <c r="AH13" s="35"/>
      <c r="AI13" s="35"/>
      <c r="AJ13" s="35">
        <v>42</v>
      </c>
      <c r="AK13" s="35">
        <v>12</v>
      </c>
      <c r="AL13" s="35">
        <v>36</v>
      </c>
      <c r="AM13" s="35">
        <v>6</v>
      </c>
    </row>
    <row r="14" spans="1:39" x14ac:dyDescent="0.2">
      <c r="A14" t="s">
        <v>125</v>
      </c>
      <c r="B14" s="22">
        <f>SUM(B6:B13)</f>
        <v>262</v>
      </c>
      <c r="C14" s="22">
        <f>SUM(C6:C13)</f>
        <v>81</v>
      </c>
      <c r="D14" s="22">
        <f>SUM(D6:D13)</f>
        <v>375</v>
      </c>
      <c r="E14" s="22">
        <f>SUM(E6:E13)</f>
        <v>168</v>
      </c>
      <c r="F14" s="22">
        <f t="shared" ref="F14:K14" si="0">SUM(F6:F13)</f>
        <v>313</v>
      </c>
      <c r="G14" s="22">
        <f t="shared" si="0"/>
        <v>158</v>
      </c>
      <c r="H14" s="22">
        <f t="shared" si="0"/>
        <v>239</v>
      </c>
      <c r="I14" s="22">
        <f t="shared" si="0"/>
        <v>74</v>
      </c>
      <c r="J14" s="22">
        <f t="shared" si="0"/>
        <v>254</v>
      </c>
      <c r="K14" s="22">
        <f t="shared" si="0"/>
        <v>56</v>
      </c>
      <c r="L14" s="22"/>
      <c r="M14" s="22"/>
      <c r="O14" t="s">
        <v>125</v>
      </c>
      <c r="P14" s="22">
        <f>SUM(P6:P13)</f>
        <v>257</v>
      </c>
      <c r="Q14" s="22">
        <f>SUM(Q6:Q13)</f>
        <v>72</v>
      </c>
      <c r="R14" s="22">
        <f>SUM(R6:R13)</f>
        <v>359</v>
      </c>
      <c r="S14" s="22">
        <f>SUM(S6:S13)</f>
        <v>166</v>
      </c>
      <c r="T14" s="22">
        <f t="shared" ref="T14:Y14" si="1">SUM(T6:T13)</f>
        <v>265</v>
      </c>
      <c r="U14" s="22">
        <f t="shared" si="1"/>
        <v>127</v>
      </c>
      <c r="V14" s="22">
        <f t="shared" si="1"/>
        <v>258</v>
      </c>
      <c r="W14" s="22">
        <f t="shared" si="1"/>
        <v>73</v>
      </c>
      <c r="X14" s="22">
        <f t="shared" si="1"/>
        <v>224</v>
      </c>
      <c r="Y14" s="22">
        <f t="shared" si="1"/>
        <v>46</v>
      </c>
      <c r="Z14" s="22"/>
      <c r="AA14" s="22"/>
      <c r="AC14" t="s">
        <v>125</v>
      </c>
      <c r="AD14" s="22">
        <f>SUM(AD6:AD13)</f>
        <v>267</v>
      </c>
      <c r="AE14" s="22">
        <f>SUM(AE6:AE13)</f>
        <v>72</v>
      </c>
      <c r="AF14" s="22">
        <f>SUM(AF6:AF13)</f>
        <v>284</v>
      </c>
      <c r="AG14" s="22">
        <f>SUM(AG6:AG13)</f>
        <v>118</v>
      </c>
      <c r="AH14" s="22">
        <f t="shared" ref="AH14:AM14" si="2">SUM(AH6:AH13)</f>
        <v>236</v>
      </c>
      <c r="AI14" s="22">
        <f t="shared" si="2"/>
        <v>109</v>
      </c>
      <c r="AJ14" s="22">
        <f t="shared" si="2"/>
        <v>247</v>
      </c>
      <c r="AK14" s="22">
        <f t="shared" si="2"/>
        <v>72</v>
      </c>
      <c r="AL14" s="22">
        <f t="shared" si="2"/>
        <v>268</v>
      </c>
      <c r="AM14" s="22">
        <f t="shared" si="2"/>
        <v>48</v>
      </c>
    </row>
    <row r="16" spans="1:39" x14ac:dyDescent="0.2">
      <c r="A16" s="32" t="s">
        <v>116</v>
      </c>
      <c r="B16" s="67">
        <f>(C14*100)/B14</f>
        <v>30.916030534351144</v>
      </c>
      <c r="C16" s="67"/>
      <c r="D16" s="67">
        <f>(E14*100)/D14</f>
        <v>44.8</v>
      </c>
      <c r="E16" s="67"/>
      <c r="F16" s="67">
        <f>(G14*100)/F14</f>
        <v>50.47923322683706</v>
      </c>
      <c r="G16" s="67"/>
      <c r="H16" s="67">
        <f>(I14*100)/H14</f>
        <v>30.96234309623431</v>
      </c>
      <c r="I16" s="67"/>
      <c r="J16" s="67">
        <f>(K14*100)/J14</f>
        <v>22.047244094488189</v>
      </c>
      <c r="K16" s="67"/>
      <c r="L16" s="22"/>
      <c r="M16" s="22"/>
      <c r="O16" s="32" t="s">
        <v>116</v>
      </c>
      <c r="P16" s="67">
        <f>(Q14*100)/P14</f>
        <v>28.01556420233463</v>
      </c>
      <c r="Q16" s="67"/>
      <c r="R16" s="67">
        <f>(S14*100)/R14</f>
        <v>46.239554317548745</v>
      </c>
      <c r="S16" s="67"/>
      <c r="T16" s="67">
        <f>(U14*100)/T14</f>
        <v>47.924528301886795</v>
      </c>
      <c r="U16" s="67"/>
      <c r="V16" s="67">
        <f>(W14*100)/V14</f>
        <v>28.294573643410853</v>
      </c>
      <c r="W16" s="67"/>
      <c r="X16" s="67">
        <f>(Y14*100)/X14</f>
        <v>20.535714285714285</v>
      </c>
      <c r="Y16" s="67"/>
      <c r="Z16" s="22"/>
      <c r="AA16" s="22"/>
      <c r="AB16" s="22"/>
      <c r="AC16" s="32" t="s">
        <v>116</v>
      </c>
      <c r="AD16" s="67">
        <f>(AE14*100)/AD14</f>
        <v>26.966292134831459</v>
      </c>
      <c r="AE16" s="67"/>
      <c r="AF16" s="67">
        <f>(AG14*100)/AF14</f>
        <v>41.549295774647888</v>
      </c>
      <c r="AG16" s="67"/>
      <c r="AH16" s="67">
        <f>(AI14*100)/AH14</f>
        <v>46.186440677966104</v>
      </c>
      <c r="AI16" s="67"/>
      <c r="AJ16" s="67">
        <f>(AK14*100)/AJ14</f>
        <v>29.149797570850204</v>
      </c>
      <c r="AK16" s="67"/>
      <c r="AL16" s="67">
        <f>(AM14*100)/AL14</f>
        <v>17.910447761194028</v>
      </c>
      <c r="AM16" s="67"/>
    </row>
    <row r="22" spans="5:13" x14ac:dyDescent="0.2">
      <c r="E22" s="40"/>
      <c r="F22" s="41" t="s">
        <v>101</v>
      </c>
      <c r="G22" s="41" t="s">
        <v>128</v>
      </c>
      <c r="H22" s="49" t="s">
        <v>138</v>
      </c>
      <c r="I22" s="49" t="s">
        <v>129</v>
      </c>
      <c r="J22" s="49" t="s">
        <v>139</v>
      </c>
      <c r="K22" s="43"/>
      <c r="M22" s="38"/>
    </row>
    <row r="23" spans="5:13" x14ac:dyDescent="0.2">
      <c r="E23" s="41" t="s">
        <v>127</v>
      </c>
      <c r="F23" s="42">
        <f>AVERAGE(B16,P16,AD16)</f>
        <v>28.632628957172411</v>
      </c>
      <c r="G23" s="42">
        <f>AVERAGE(D16,R16,AF16)</f>
        <v>44.19628336406555</v>
      </c>
      <c r="H23" s="42">
        <f>AVERAGE(F16,T16,AH16)</f>
        <v>48.19673406889666</v>
      </c>
      <c r="I23" s="42">
        <f>AVERAGE(H16,V16,AJ16)</f>
        <v>29.468904770165125</v>
      </c>
      <c r="J23" s="42">
        <f>AVERAGE(J16,X16,AL16)</f>
        <v>20.164468713798833</v>
      </c>
      <c r="K23" s="39"/>
      <c r="M23" s="44"/>
    </row>
    <row r="24" spans="5:13" x14ac:dyDescent="0.2">
      <c r="E24" s="41" t="s">
        <v>8</v>
      </c>
      <c r="F24" s="42">
        <f>STDEV(B16,P16,AD16)</f>
        <v>2.0458946795735451</v>
      </c>
      <c r="G24" s="42">
        <f>STDEV(D16,R16,AF16)</f>
        <v>2.4027040250916523</v>
      </c>
      <c r="H24" s="42">
        <f>STDEV(F16,T16,AH16)</f>
        <v>2.1593028855641276</v>
      </c>
      <c r="I24" s="42">
        <f>STDEV(H16,V16,AJ16)</f>
        <v>1.3622116270409124</v>
      </c>
      <c r="J24" s="42">
        <f>STDEV(J16,X16,AL16)</f>
        <v>2.0932363535418368</v>
      </c>
      <c r="M24" s="44"/>
    </row>
    <row r="27" spans="5:13" x14ac:dyDescent="0.2">
      <c r="J27" s="1"/>
    </row>
  </sheetData>
  <mergeCells count="33">
    <mergeCell ref="AL16:AM16"/>
    <mergeCell ref="V16:W16"/>
    <mergeCell ref="X16:Y16"/>
    <mergeCell ref="AD16:AE16"/>
    <mergeCell ref="AF16:AG16"/>
    <mergeCell ref="AH16:AI16"/>
    <mergeCell ref="AJ16:AK16"/>
    <mergeCell ref="P16:Q16"/>
    <mergeCell ref="R16:S16"/>
    <mergeCell ref="T16:U16"/>
    <mergeCell ref="T4:U4"/>
    <mergeCell ref="V4:W4"/>
    <mergeCell ref="B16:C16"/>
    <mergeCell ref="D16:E16"/>
    <mergeCell ref="F16:G16"/>
    <mergeCell ref="H16:I16"/>
    <mergeCell ref="J16:K16"/>
    <mergeCell ref="B3:I3"/>
    <mergeCell ref="P3:Y3"/>
    <mergeCell ref="AD3:AM3"/>
    <mergeCell ref="B4:C4"/>
    <mergeCell ref="D4:E4"/>
    <mergeCell ref="F4:G4"/>
    <mergeCell ref="H4:I4"/>
    <mergeCell ref="J4:K4"/>
    <mergeCell ref="P4:Q4"/>
    <mergeCell ref="R4:S4"/>
    <mergeCell ref="AJ4:AK4"/>
    <mergeCell ref="AL4:AM4"/>
    <mergeCell ref="X4:Y4"/>
    <mergeCell ref="AD4:AE4"/>
    <mergeCell ref="AF4:AG4"/>
    <mergeCell ref="AH4:AI4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165CF-0237-EC4E-ABB2-E8FF1BB15F13}">
  <dimension ref="A1:U20"/>
  <sheetViews>
    <sheetView workbookViewId="0">
      <selection activeCell="D28" sqref="D28"/>
    </sheetView>
  </sheetViews>
  <sheetFormatPr baseColWidth="10" defaultColWidth="31.6640625" defaultRowHeight="16" x14ac:dyDescent="0.2"/>
  <sheetData>
    <row r="1" spans="1:21" x14ac:dyDescent="0.2">
      <c r="A1" s="32" t="s">
        <v>130</v>
      </c>
    </row>
    <row r="3" spans="1:21" x14ac:dyDescent="0.2">
      <c r="B3" s="65" t="s">
        <v>117</v>
      </c>
      <c r="C3" s="65"/>
      <c r="D3" s="65"/>
      <c r="E3" s="65"/>
      <c r="F3" s="65"/>
      <c r="G3" s="32"/>
      <c r="H3" s="65" t="s">
        <v>118</v>
      </c>
      <c r="I3" s="65"/>
      <c r="J3" s="65"/>
      <c r="K3" s="65"/>
      <c r="L3" s="65"/>
      <c r="M3" s="65"/>
      <c r="N3" s="33"/>
      <c r="P3" s="65" t="s">
        <v>119</v>
      </c>
      <c r="Q3" s="65"/>
      <c r="R3" s="65"/>
      <c r="S3" s="65"/>
      <c r="T3" s="65"/>
      <c r="U3" s="65"/>
    </row>
    <row r="4" spans="1:21" x14ac:dyDescent="0.2">
      <c r="B4" s="38" t="s">
        <v>101</v>
      </c>
      <c r="C4" s="38" t="s">
        <v>128</v>
      </c>
      <c r="D4" s="38" t="s">
        <v>138</v>
      </c>
      <c r="E4" s="38" t="s">
        <v>129</v>
      </c>
      <c r="F4" s="38" t="s">
        <v>139</v>
      </c>
      <c r="G4" s="43"/>
      <c r="I4" s="38" t="s">
        <v>101</v>
      </c>
      <c r="J4" s="38" t="s">
        <v>128</v>
      </c>
      <c r="K4" s="38" t="s">
        <v>138</v>
      </c>
      <c r="L4" s="38" t="s">
        <v>129</v>
      </c>
      <c r="M4" s="38" t="s">
        <v>139</v>
      </c>
      <c r="N4" s="38"/>
      <c r="O4" s="38"/>
      <c r="Q4" s="38" t="s">
        <v>101</v>
      </c>
      <c r="R4" s="38" t="s">
        <v>128</v>
      </c>
      <c r="S4" s="38" t="s">
        <v>138</v>
      </c>
      <c r="T4" s="38" t="s">
        <v>129</v>
      </c>
      <c r="U4" s="38" t="s">
        <v>139</v>
      </c>
    </row>
    <row r="5" spans="1:21" x14ac:dyDescent="0.2">
      <c r="A5" s="32" t="s">
        <v>131</v>
      </c>
      <c r="B5" s="32" t="s">
        <v>132</v>
      </c>
      <c r="C5" s="32" t="s">
        <v>132</v>
      </c>
      <c r="D5" s="32" t="s">
        <v>132</v>
      </c>
      <c r="E5" s="32" t="s">
        <v>132</v>
      </c>
      <c r="F5" s="32" t="s">
        <v>132</v>
      </c>
      <c r="G5" s="32"/>
      <c r="H5" s="32" t="s">
        <v>131</v>
      </c>
      <c r="I5" s="32" t="s">
        <v>132</v>
      </c>
      <c r="J5" s="32" t="s">
        <v>132</v>
      </c>
      <c r="K5" s="32" t="s">
        <v>132</v>
      </c>
      <c r="L5" s="32" t="s">
        <v>132</v>
      </c>
      <c r="M5" s="32" t="s">
        <v>132</v>
      </c>
      <c r="N5" s="32"/>
      <c r="O5" s="32"/>
      <c r="P5" s="32" t="s">
        <v>131</v>
      </c>
      <c r="Q5" s="32" t="s">
        <v>132</v>
      </c>
      <c r="R5" s="32" t="s">
        <v>132</v>
      </c>
      <c r="S5" s="32" t="s">
        <v>132</v>
      </c>
      <c r="T5" s="32" t="s">
        <v>132</v>
      </c>
      <c r="U5" s="32" t="s">
        <v>132</v>
      </c>
    </row>
    <row r="6" spans="1:21" x14ac:dyDescent="0.2">
      <c r="A6">
        <v>1</v>
      </c>
      <c r="B6" s="50">
        <v>20.701171628184067</v>
      </c>
      <c r="C6" s="50">
        <v>70.38465223222839</v>
      </c>
      <c r="D6" s="50">
        <v>82.885015008081268</v>
      </c>
      <c r="E6" s="50">
        <v>71.752901231439722</v>
      </c>
      <c r="F6" s="50">
        <v>35.833752641642349</v>
      </c>
      <c r="G6" s="45"/>
      <c r="H6">
        <v>1</v>
      </c>
      <c r="I6" s="50">
        <v>22.728469266880182</v>
      </c>
      <c r="J6" s="50">
        <v>63.003214449716829</v>
      </c>
      <c r="K6" s="50">
        <v>86.49252342247317</v>
      </c>
      <c r="L6" s="50">
        <v>59.416819270319763</v>
      </c>
      <c r="M6" s="50">
        <v>43.659813084112145</v>
      </c>
      <c r="N6" s="50"/>
      <c r="P6">
        <v>1</v>
      </c>
      <c r="Q6" s="50">
        <v>36.554199241073469</v>
      </c>
      <c r="R6" s="50">
        <v>87.736541250746527</v>
      </c>
      <c r="S6" s="50">
        <v>93.110346764003921</v>
      </c>
      <c r="T6" s="50">
        <v>88.106520256683737</v>
      </c>
      <c r="U6" s="50">
        <v>57.853497089082062</v>
      </c>
    </row>
    <row r="7" spans="1:21" x14ac:dyDescent="0.2">
      <c r="A7">
        <v>2</v>
      </c>
      <c r="B7" s="50">
        <v>20.459818114328137</v>
      </c>
      <c r="C7" s="50">
        <v>69.010424023277494</v>
      </c>
      <c r="D7" s="50">
        <v>83.039904349125692</v>
      </c>
      <c r="E7" s="50">
        <v>71.253891070374962</v>
      </c>
      <c r="F7" s="50">
        <v>35.932012042147512</v>
      </c>
      <c r="G7" s="45"/>
      <c r="H7">
        <v>2</v>
      </c>
      <c r="I7" s="50">
        <v>20.651745747538047</v>
      </c>
      <c r="J7" s="50">
        <v>63.986233826400607</v>
      </c>
      <c r="K7" s="50">
        <v>88.019509514323005</v>
      </c>
      <c r="L7" s="50">
        <v>58.03968018951732</v>
      </c>
      <c r="M7" s="50">
        <v>40.447837603223007</v>
      </c>
      <c r="N7" s="50"/>
      <c r="P7">
        <v>2</v>
      </c>
      <c r="Q7" s="50">
        <v>35.801647582551226</v>
      </c>
      <c r="R7" s="50">
        <v>88.153635116598082</v>
      </c>
      <c r="S7" s="50">
        <v>92.793490895001938</v>
      </c>
      <c r="T7" s="50">
        <v>88.461198436975081</v>
      </c>
      <c r="U7" s="50">
        <v>58.673330481117034</v>
      </c>
    </row>
    <row r="8" spans="1:21" x14ac:dyDescent="0.2">
      <c r="A8">
        <v>3</v>
      </c>
      <c r="B8" s="50">
        <v>20.176567960272209</v>
      </c>
      <c r="C8" s="50">
        <v>69.959900224179847</v>
      </c>
      <c r="D8" s="50">
        <v>82.596498343811263</v>
      </c>
      <c r="E8" s="50">
        <v>71.748187574561811</v>
      </c>
      <c r="F8" s="50">
        <v>35.032508424958301</v>
      </c>
      <c r="G8" s="35"/>
      <c r="H8">
        <v>3</v>
      </c>
      <c r="I8" s="50">
        <v>21.046091605259356</v>
      </c>
      <c r="J8" s="50">
        <v>63.966820394568281</v>
      </c>
      <c r="K8" s="50">
        <v>87.580689465732732</v>
      </c>
      <c r="L8" s="50">
        <v>60.183742971039365</v>
      </c>
      <c r="M8" s="50">
        <v>43.300643883110453</v>
      </c>
      <c r="N8" s="50"/>
      <c r="P8">
        <v>3</v>
      </c>
      <c r="Q8" s="50">
        <v>36.804201382733559</v>
      </c>
      <c r="R8" s="50">
        <v>87.972261169426659</v>
      </c>
      <c r="S8" s="50">
        <v>93.060090559774864</v>
      </c>
      <c r="T8" s="50">
        <v>88.43789518055361</v>
      </c>
      <c r="U8" s="50">
        <v>57.712160315773495</v>
      </c>
    </row>
    <row r="9" spans="1:21" x14ac:dyDescent="0.2">
      <c r="B9" s="35"/>
      <c r="C9" s="35"/>
      <c r="D9" s="35"/>
      <c r="E9" s="35"/>
      <c r="F9" s="35"/>
      <c r="G9" s="35"/>
      <c r="I9" s="35"/>
      <c r="J9" s="35"/>
      <c r="K9" s="35"/>
      <c r="L9" s="35"/>
      <c r="M9" s="35"/>
      <c r="N9" s="35"/>
      <c r="O9" s="35"/>
      <c r="Q9" s="35"/>
      <c r="R9" s="35"/>
      <c r="S9" s="35"/>
      <c r="T9" s="35"/>
      <c r="U9" s="35"/>
    </row>
    <row r="10" spans="1:21" x14ac:dyDescent="0.2">
      <c r="A10" s="32" t="s">
        <v>126</v>
      </c>
      <c r="B10" s="22">
        <f>AVERAGE(B6:B9)</f>
        <v>20.445852567594802</v>
      </c>
      <c r="C10" s="22">
        <f>AVERAGE(C6:C9)</f>
        <v>69.784992159895253</v>
      </c>
      <c r="D10" s="22">
        <f>AVERAGE(D6:D9)</f>
        <v>82.840472567006074</v>
      </c>
      <c r="E10" s="22">
        <f t="shared" ref="E10:F10" si="0">AVERAGE(E6:E9)</f>
        <v>71.584993292125503</v>
      </c>
      <c r="F10" s="22">
        <f t="shared" si="0"/>
        <v>35.599424369582721</v>
      </c>
      <c r="G10" s="22"/>
      <c r="H10" s="32" t="s">
        <v>126</v>
      </c>
      <c r="I10" s="22">
        <f>AVERAGE(I6:I9)</f>
        <v>21.475435539892526</v>
      </c>
      <c r="J10" s="22">
        <f>AVERAGE(J6:J9)</f>
        <v>63.652089556895241</v>
      </c>
      <c r="K10" s="22">
        <f>AVERAGE(K6:K9)</f>
        <v>87.364240800842978</v>
      </c>
      <c r="L10" s="22">
        <f t="shared" ref="L10:M10" si="1">AVERAGE(L6:L9)</f>
        <v>59.213414143625492</v>
      </c>
      <c r="M10" s="22">
        <f t="shared" si="1"/>
        <v>42.469431523481866</v>
      </c>
      <c r="N10" s="22"/>
      <c r="O10" s="22"/>
      <c r="P10" s="32" t="s">
        <v>126</v>
      </c>
      <c r="Q10" s="22">
        <f>AVERAGE(Q6:Q9)</f>
        <v>36.386682735452752</v>
      </c>
      <c r="R10" s="22">
        <f>AVERAGE(R6:R9)</f>
        <v>87.954145845590418</v>
      </c>
      <c r="S10" s="22">
        <f>AVERAGE(S6:S9)</f>
        <v>92.987976072926912</v>
      </c>
      <c r="T10" s="22">
        <f t="shared" ref="T10:U10" si="2">AVERAGE(T6:T9)</f>
        <v>88.335204624737472</v>
      </c>
      <c r="U10" s="22">
        <f t="shared" si="2"/>
        <v>58.07966262865753</v>
      </c>
    </row>
    <row r="17" spans="1:10" x14ac:dyDescent="0.2">
      <c r="A17" s="40"/>
      <c r="B17" s="41" t="s">
        <v>101</v>
      </c>
      <c r="C17" s="41" t="s">
        <v>128</v>
      </c>
      <c r="D17" s="41" t="s">
        <v>138</v>
      </c>
      <c r="E17" s="41" t="s">
        <v>129</v>
      </c>
      <c r="F17" s="41" t="s">
        <v>139</v>
      </c>
      <c r="H17" s="38"/>
    </row>
    <row r="18" spans="1:10" x14ac:dyDescent="0.2">
      <c r="A18" s="41" t="s">
        <v>127</v>
      </c>
      <c r="B18" s="42">
        <f>AVERAGE(B10,I10,Q10)</f>
        <v>26.102656947646693</v>
      </c>
      <c r="C18" s="42">
        <f>AVERAGE(C10,J10,R10)</f>
        <v>73.797075854126959</v>
      </c>
      <c r="D18" s="42">
        <f>AVERAGE(D10,K10,S10)</f>
        <v>87.73089648025865</v>
      </c>
      <c r="E18" s="42">
        <f>AVERAGE(E10,L10,T10)</f>
        <v>73.044537353496153</v>
      </c>
      <c r="F18" s="42">
        <f>AVERAGE(F10,M10,U10)</f>
        <v>45.382839507240703</v>
      </c>
      <c r="H18" s="39"/>
    </row>
    <row r="19" spans="1:10" x14ac:dyDescent="0.2">
      <c r="A19" s="41" t="s">
        <v>8</v>
      </c>
      <c r="B19" s="42">
        <f>STDEV(B10,I10,Q10)</f>
        <v>8.9210929867032807</v>
      </c>
      <c r="C19" s="42">
        <f>STDEV(C10,J10,R10)</f>
        <v>12.638041645835383</v>
      </c>
      <c r="D19" s="42">
        <f>STDEV(D10,K10,R10)</f>
        <v>2.7976812242581026</v>
      </c>
      <c r="E19" s="42">
        <f>STDEV(E10,L10,T10)</f>
        <v>14.615655026606161</v>
      </c>
      <c r="F19" s="42">
        <f>STDEV(F10,M10,U10)</f>
        <v>11.519819339124433</v>
      </c>
      <c r="H19" s="39"/>
    </row>
    <row r="20" spans="1:10" x14ac:dyDescent="0.2">
      <c r="G20" s="38"/>
      <c r="H20" s="39"/>
      <c r="I20" s="39"/>
      <c r="J20" s="39"/>
    </row>
  </sheetData>
  <mergeCells count="3">
    <mergeCell ref="B3:F3"/>
    <mergeCell ref="H3:M3"/>
    <mergeCell ref="P3:U3"/>
  </mergeCells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08CD-2E57-3E48-B1B6-08F34D5EADC3}">
  <dimension ref="A1:AL21"/>
  <sheetViews>
    <sheetView workbookViewId="0">
      <selection activeCell="D19" sqref="D19:H21"/>
    </sheetView>
  </sheetViews>
  <sheetFormatPr baseColWidth="10" defaultColWidth="22.6640625" defaultRowHeight="16" x14ac:dyDescent="0.2"/>
  <sheetData>
    <row r="1" spans="1:38" x14ac:dyDescent="0.2">
      <c r="A1" s="32" t="s">
        <v>116</v>
      </c>
    </row>
    <row r="3" spans="1:38" x14ac:dyDescent="0.2">
      <c r="B3" s="65" t="s">
        <v>117</v>
      </c>
      <c r="C3" s="65"/>
      <c r="D3" s="65"/>
      <c r="E3" s="65"/>
      <c r="F3" s="65"/>
      <c r="G3" s="65"/>
      <c r="H3" s="65"/>
      <c r="I3" s="65"/>
      <c r="J3" s="33"/>
      <c r="K3" s="32"/>
      <c r="L3" s="32"/>
      <c r="O3" s="65" t="s">
        <v>118</v>
      </c>
      <c r="P3" s="65"/>
      <c r="Q3" s="65"/>
      <c r="R3" s="65"/>
      <c r="S3" s="65"/>
      <c r="T3" s="65"/>
      <c r="U3" s="65"/>
      <c r="V3" s="65"/>
      <c r="W3" s="33"/>
      <c r="X3" s="32"/>
      <c r="Y3" s="32"/>
      <c r="Z3" s="33"/>
      <c r="AB3" s="65" t="s">
        <v>119</v>
      </c>
      <c r="AC3" s="65"/>
      <c r="AD3" s="65"/>
      <c r="AE3" s="65"/>
      <c r="AF3" s="65"/>
      <c r="AG3" s="65"/>
      <c r="AH3" s="65"/>
      <c r="AI3" s="65"/>
      <c r="AJ3" s="33"/>
      <c r="AK3" s="32"/>
      <c r="AL3" s="32"/>
    </row>
    <row r="4" spans="1:38" x14ac:dyDescent="0.2">
      <c r="B4" s="66" t="s">
        <v>133</v>
      </c>
      <c r="C4" s="66"/>
      <c r="D4" s="66"/>
      <c r="E4" s="66" t="s">
        <v>134</v>
      </c>
      <c r="F4" s="66"/>
      <c r="G4" s="66"/>
      <c r="H4" s="66" t="s">
        <v>135</v>
      </c>
      <c r="I4" s="66"/>
      <c r="J4" s="66"/>
      <c r="K4" s="43"/>
      <c r="L4" s="43"/>
      <c r="O4" s="66" t="s">
        <v>133</v>
      </c>
      <c r="P4" s="66"/>
      <c r="Q4" s="66"/>
      <c r="R4" s="66" t="s">
        <v>134</v>
      </c>
      <c r="S4" s="66"/>
      <c r="T4" s="66"/>
      <c r="U4" s="66" t="s">
        <v>135</v>
      </c>
      <c r="V4" s="66"/>
      <c r="W4" s="66"/>
      <c r="X4" s="43"/>
      <c r="Y4" s="43"/>
      <c r="Z4" s="34"/>
      <c r="AB4" s="66" t="s">
        <v>133</v>
      </c>
      <c r="AC4" s="66"/>
      <c r="AD4" s="66"/>
      <c r="AE4" s="66" t="s">
        <v>134</v>
      </c>
      <c r="AF4" s="66"/>
      <c r="AG4" s="66"/>
      <c r="AH4" s="66" t="s">
        <v>135</v>
      </c>
      <c r="AI4" s="66"/>
      <c r="AJ4" s="66"/>
      <c r="AK4" s="43"/>
      <c r="AL4" s="43"/>
    </row>
    <row r="5" spans="1:38" x14ac:dyDescent="0.2">
      <c r="A5" s="32" t="s">
        <v>122</v>
      </c>
      <c r="B5" s="32" t="s">
        <v>123</v>
      </c>
      <c r="C5" s="32" t="s">
        <v>124</v>
      </c>
      <c r="D5" s="32" t="s">
        <v>116</v>
      </c>
      <c r="E5" s="32" t="s">
        <v>123</v>
      </c>
      <c r="F5" s="32" t="s">
        <v>124</v>
      </c>
      <c r="G5" s="32" t="s">
        <v>116</v>
      </c>
      <c r="H5" s="32" t="s">
        <v>123</v>
      </c>
      <c r="I5" s="32" t="s">
        <v>124</v>
      </c>
      <c r="J5" s="32" t="s">
        <v>116</v>
      </c>
      <c r="K5" s="32"/>
      <c r="L5" s="32"/>
      <c r="N5" s="32" t="s">
        <v>122</v>
      </c>
      <c r="O5" s="32" t="s">
        <v>123</v>
      </c>
      <c r="P5" s="32" t="s">
        <v>124</v>
      </c>
      <c r="Q5" s="32" t="s">
        <v>116</v>
      </c>
      <c r="R5" s="32" t="s">
        <v>123</v>
      </c>
      <c r="S5" s="32" t="s">
        <v>124</v>
      </c>
      <c r="T5" s="32" t="s">
        <v>116</v>
      </c>
      <c r="U5" s="32" t="s">
        <v>123</v>
      </c>
      <c r="V5" s="32" t="s">
        <v>124</v>
      </c>
      <c r="W5" s="32" t="s">
        <v>116</v>
      </c>
      <c r="X5" s="32"/>
      <c r="Y5" s="32"/>
      <c r="AA5" s="32" t="s">
        <v>122</v>
      </c>
      <c r="AB5" s="32" t="s">
        <v>123</v>
      </c>
      <c r="AC5" s="32" t="s">
        <v>124</v>
      </c>
      <c r="AD5" s="32" t="s">
        <v>116</v>
      </c>
      <c r="AE5" s="32" t="s">
        <v>123</v>
      </c>
      <c r="AF5" s="32" t="s">
        <v>124</v>
      </c>
      <c r="AG5" s="32" t="s">
        <v>116</v>
      </c>
      <c r="AH5" s="32" t="s">
        <v>123</v>
      </c>
      <c r="AI5" s="32" t="s">
        <v>124</v>
      </c>
      <c r="AJ5" s="32" t="s">
        <v>116</v>
      </c>
      <c r="AK5" s="32"/>
      <c r="AL5" s="32"/>
    </row>
    <row r="6" spans="1:38" x14ac:dyDescent="0.2">
      <c r="A6">
        <v>1</v>
      </c>
      <c r="B6" s="46">
        <v>116</v>
      </c>
      <c r="C6" s="46">
        <v>43</v>
      </c>
      <c r="D6">
        <f>C6*100/B6</f>
        <v>37.068965517241381</v>
      </c>
      <c r="E6" s="46">
        <v>112</v>
      </c>
      <c r="F6" s="46">
        <v>33</v>
      </c>
      <c r="G6">
        <f>F6*100/E6</f>
        <v>29.464285714285715</v>
      </c>
      <c r="H6" s="46">
        <v>135</v>
      </c>
      <c r="I6" s="46">
        <v>68</v>
      </c>
      <c r="J6">
        <f>I6*100/H6</f>
        <v>50.370370370370374</v>
      </c>
      <c r="K6" s="35"/>
      <c r="L6" s="35"/>
      <c r="N6">
        <v>1</v>
      </c>
      <c r="O6" s="46">
        <v>92</v>
      </c>
      <c r="P6" s="46">
        <v>31</v>
      </c>
      <c r="Q6">
        <f>P6*100/O6</f>
        <v>33.695652173913047</v>
      </c>
      <c r="R6" s="46">
        <v>111</v>
      </c>
      <c r="S6" s="46">
        <v>22</v>
      </c>
      <c r="T6">
        <f>S6*100/R6</f>
        <v>19.81981981981982</v>
      </c>
      <c r="U6" s="46">
        <v>90</v>
      </c>
      <c r="V6" s="46">
        <v>37</v>
      </c>
      <c r="W6">
        <f>V6*100/U6</f>
        <v>41.111111111111114</v>
      </c>
      <c r="X6" s="35"/>
      <c r="Y6" s="35"/>
      <c r="Z6" s="36"/>
      <c r="AA6">
        <v>1</v>
      </c>
      <c r="AB6" s="46">
        <v>87</v>
      </c>
      <c r="AC6" s="46">
        <v>28</v>
      </c>
      <c r="AD6">
        <f>AC6*100/AB6</f>
        <v>32.183908045977013</v>
      </c>
      <c r="AE6" s="46">
        <v>79</v>
      </c>
      <c r="AF6" s="46">
        <v>19</v>
      </c>
      <c r="AG6">
        <f>AF6*100/AE6</f>
        <v>24.050632911392405</v>
      </c>
      <c r="AH6" s="46">
        <v>60</v>
      </c>
      <c r="AI6" s="46">
        <v>36</v>
      </c>
      <c r="AJ6">
        <f>AI6*100/AH6</f>
        <v>60</v>
      </c>
      <c r="AK6" s="35"/>
      <c r="AL6" s="35"/>
    </row>
    <row r="7" spans="1:38" x14ac:dyDescent="0.2">
      <c r="A7">
        <v>2</v>
      </c>
      <c r="B7" s="46">
        <v>164</v>
      </c>
      <c r="C7" s="46">
        <v>33</v>
      </c>
      <c r="D7">
        <f t="shared" ref="D7:D9" si="0">C7*100/B7</f>
        <v>20.121951219512194</v>
      </c>
      <c r="E7" s="46">
        <v>169</v>
      </c>
      <c r="F7" s="46">
        <v>45</v>
      </c>
      <c r="G7">
        <f t="shared" ref="G7:G9" si="1">F7*100/E7</f>
        <v>26.627218934911241</v>
      </c>
      <c r="H7" s="46">
        <v>110</v>
      </c>
      <c r="I7" s="46">
        <v>37</v>
      </c>
      <c r="J7">
        <f t="shared" ref="J7:J9" si="2">I7*100/H7</f>
        <v>33.636363636363633</v>
      </c>
      <c r="K7" s="35"/>
      <c r="L7" s="35"/>
      <c r="N7">
        <v>2</v>
      </c>
      <c r="O7" s="46">
        <v>118</v>
      </c>
      <c r="P7" s="46">
        <v>31</v>
      </c>
      <c r="Q7">
        <f t="shared" ref="Q7:Q9" si="3">P7*100/O7</f>
        <v>26.271186440677965</v>
      </c>
      <c r="R7" s="46">
        <v>73</v>
      </c>
      <c r="S7" s="46">
        <v>30</v>
      </c>
      <c r="T7">
        <f t="shared" ref="T7:T9" si="4">S7*100/R7</f>
        <v>41.095890410958901</v>
      </c>
      <c r="U7" s="46">
        <v>129</v>
      </c>
      <c r="V7" s="46">
        <v>62</v>
      </c>
      <c r="W7">
        <f t="shared" ref="W7:W8" si="5">V7*100/U7</f>
        <v>48.062015503875969</v>
      </c>
      <c r="X7" s="35"/>
      <c r="Y7" s="35"/>
      <c r="Z7" s="36"/>
      <c r="AA7">
        <v>2</v>
      </c>
      <c r="AB7" s="46">
        <v>97</v>
      </c>
      <c r="AC7" s="46">
        <v>31</v>
      </c>
      <c r="AD7">
        <f t="shared" ref="AD7" si="6">AC7*100/AB7</f>
        <v>31.958762886597938</v>
      </c>
      <c r="AE7" s="46">
        <v>89</v>
      </c>
      <c r="AF7" s="46">
        <v>34</v>
      </c>
      <c r="AG7">
        <f t="shared" ref="AG7:AG8" si="7">AF7*100/AE7</f>
        <v>38.202247191011239</v>
      </c>
      <c r="AH7" s="46">
        <v>90</v>
      </c>
      <c r="AI7" s="46">
        <v>30</v>
      </c>
      <c r="AJ7">
        <f t="shared" ref="AJ7:AJ8" si="8">AI7*100/AH7</f>
        <v>33.333333333333336</v>
      </c>
      <c r="AK7" s="35"/>
      <c r="AL7" s="35"/>
    </row>
    <row r="8" spans="1:38" x14ac:dyDescent="0.2">
      <c r="A8">
        <v>3</v>
      </c>
      <c r="B8" s="46">
        <v>103</v>
      </c>
      <c r="C8" s="46">
        <v>25</v>
      </c>
      <c r="D8">
        <f t="shared" si="0"/>
        <v>24.271844660194176</v>
      </c>
      <c r="E8" s="46">
        <v>102</v>
      </c>
      <c r="F8" s="46">
        <v>30</v>
      </c>
      <c r="G8">
        <f t="shared" si="1"/>
        <v>29.411764705882351</v>
      </c>
      <c r="H8" s="46">
        <v>54</v>
      </c>
      <c r="I8" s="46">
        <v>27</v>
      </c>
      <c r="J8">
        <f t="shared" si="2"/>
        <v>50</v>
      </c>
      <c r="K8" s="35"/>
      <c r="L8" s="35"/>
      <c r="N8">
        <v>3</v>
      </c>
      <c r="O8" s="46">
        <v>100</v>
      </c>
      <c r="P8" s="46">
        <v>36</v>
      </c>
      <c r="Q8">
        <f t="shared" si="3"/>
        <v>36</v>
      </c>
      <c r="R8" s="46">
        <v>98</v>
      </c>
      <c r="S8" s="46">
        <v>39</v>
      </c>
      <c r="T8">
        <f t="shared" si="4"/>
        <v>39.795918367346935</v>
      </c>
      <c r="U8" s="46">
        <v>168</v>
      </c>
      <c r="V8" s="46">
        <v>56</v>
      </c>
      <c r="W8">
        <f t="shared" si="5"/>
        <v>33.333333333333336</v>
      </c>
      <c r="X8" s="35"/>
      <c r="Y8" s="35"/>
      <c r="Z8" s="36"/>
      <c r="AA8">
        <v>3</v>
      </c>
      <c r="AB8" s="35"/>
      <c r="AC8" s="35"/>
      <c r="AE8" s="46">
        <v>115</v>
      </c>
      <c r="AF8" s="46">
        <v>37</v>
      </c>
      <c r="AG8">
        <f t="shared" si="7"/>
        <v>32.173913043478258</v>
      </c>
      <c r="AH8" s="46">
        <v>83</v>
      </c>
      <c r="AI8" s="46">
        <v>32</v>
      </c>
      <c r="AJ8">
        <f t="shared" si="8"/>
        <v>38.554216867469883</v>
      </c>
      <c r="AK8" s="35"/>
      <c r="AL8" s="35"/>
    </row>
    <row r="9" spans="1:38" x14ac:dyDescent="0.2">
      <c r="A9">
        <v>4</v>
      </c>
      <c r="B9" s="46">
        <v>93</v>
      </c>
      <c r="C9" s="46">
        <v>29</v>
      </c>
      <c r="D9">
        <f t="shared" si="0"/>
        <v>31.182795698924732</v>
      </c>
      <c r="E9" s="46">
        <v>86</v>
      </c>
      <c r="F9" s="46">
        <v>34</v>
      </c>
      <c r="G9">
        <f t="shared" si="1"/>
        <v>39.534883720930232</v>
      </c>
      <c r="H9" s="46">
        <v>84</v>
      </c>
      <c r="I9" s="46">
        <v>24</v>
      </c>
      <c r="J9">
        <f t="shared" si="2"/>
        <v>28.571428571428573</v>
      </c>
      <c r="K9" s="35"/>
      <c r="L9" s="35"/>
      <c r="N9">
        <v>4</v>
      </c>
      <c r="O9" s="46">
        <v>149</v>
      </c>
      <c r="P9" s="46">
        <v>41</v>
      </c>
      <c r="Q9">
        <f t="shared" si="3"/>
        <v>27.516778523489933</v>
      </c>
      <c r="R9" s="46">
        <v>100</v>
      </c>
      <c r="S9" s="46">
        <v>31</v>
      </c>
      <c r="T9">
        <f t="shared" si="4"/>
        <v>31</v>
      </c>
      <c r="U9" s="2"/>
      <c r="V9" s="2"/>
      <c r="X9" s="35"/>
      <c r="Y9" s="35"/>
      <c r="Z9" s="36"/>
      <c r="AA9">
        <v>4</v>
      </c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 x14ac:dyDescent="0.2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O10" s="2"/>
      <c r="P10" s="2"/>
      <c r="Q10" s="2"/>
      <c r="R10" s="2"/>
      <c r="S10" s="2"/>
      <c r="T10" s="2"/>
      <c r="U10" s="2"/>
      <c r="V10" s="2"/>
      <c r="W10" s="2"/>
      <c r="X10" s="35"/>
      <c r="Y10" s="35"/>
      <c r="Z10" s="36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 x14ac:dyDescent="0.2">
      <c r="A11" t="s">
        <v>136</v>
      </c>
      <c r="B11" s="22"/>
      <c r="C11" s="22"/>
      <c r="D11" s="22">
        <f>AVERAGE(D6:D9)</f>
        <v>28.161389273968123</v>
      </c>
      <c r="E11" s="22"/>
      <c r="F11" s="22"/>
      <c r="G11" s="22">
        <f>AVERAGE(G6:G9)</f>
        <v>31.259538269002384</v>
      </c>
      <c r="H11" s="22"/>
      <c r="I11" s="22"/>
      <c r="J11" s="22">
        <f>AVERAGE(J6:J9)</f>
        <v>40.644540644540648</v>
      </c>
      <c r="K11" s="22"/>
      <c r="L11" s="22"/>
      <c r="O11" s="22"/>
      <c r="P11" s="22"/>
      <c r="Q11" s="22">
        <f>AVERAGE(Q6:Q9)</f>
        <v>30.870904284520236</v>
      </c>
      <c r="R11" s="22"/>
      <c r="S11" s="22"/>
      <c r="T11" s="22">
        <f>AVERAGE(T6:T9)</f>
        <v>32.927907149531414</v>
      </c>
      <c r="U11" s="22"/>
      <c r="V11" s="22"/>
      <c r="W11" s="22">
        <f>AVERAGE(W6:W9)</f>
        <v>40.835486649440135</v>
      </c>
      <c r="X11" s="22"/>
      <c r="Y11" s="22"/>
      <c r="AB11" s="22"/>
      <c r="AC11" s="22"/>
      <c r="AD11" s="22">
        <f>AVERAGE(AD6:AD9)</f>
        <v>32.071335466287479</v>
      </c>
      <c r="AE11" s="22"/>
      <c r="AF11" s="22"/>
      <c r="AG11" s="22">
        <f>AVERAGE(AG6:AG9)</f>
        <v>31.475597715293969</v>
      </c>
      <c r="AH11" s="22"/>
      <c r="AI11" s="22"/>
      <c r="AJ11" s="22">
        <f>AVERAGE(AJ6:AJ9)</f>
        <v>43.96251673360107</v>
      </c>
      <c r="AK11" s="22"/>
      <c r="AL11" s="22"/>
    </row>
    <row r="13" spans="1:38" x14ac:dyDescent="0.2">
      <c r="B13" s="22"/>
      <c r="C13" s="22"/>
      <c r="D13" s="37"/>
      <c r="E13" s="22"/>
      <c r="F13" s="22"/>
      <c r="G13" s="37"/>
      <c r="H13" s="22"/>
      <c r="I13" s="22"/>
      <c r="J13" s="37"/>
      <c r="K13" s="22"/>
      <c r="L13" s="22"/>
      <c r="N13" s="32"/>
      <c r="O13" s="22"/>
      <c r="P13" s="22"/>
      <c r="Q13" s="37"/>
      <c r="R13" s="22"/>
      <c r="S13" s="22"/>
      <c r="T13" s="37"/>
      <c r="U13" s="22"/>
      <c r="V13" s="22"/>
      <c r="W13" s="37"/>
      <c r="X13" s="22"/>
      <c r="Y13" s="22"/>
      <c r="Z13" s="22"/>
      <c r="AA13" s="32"/>
      <c r="AB13" s="22"/>
      <c r="AC13" s="22"/>
      <c r="AD13" s="37"/>
      <c r="AE13" s="22"/>
      <c r="AF13" s="22"/>
      <c r="AG13" s="37"/>
      <c r="AH13" s="22"/>
      <c r="AI13" s="22"/>
      <c r="AJ13" s="37"/>
      <c r="AK13" s="22"/>
      <c r="AL13" s="22"/>
    </row>
    <row r="19" spans="4:14" x14ac:dyDescent="0.2">
      <c r="D19" s="40"/>
      <c r="E19" s="40"/>
      <c r="F19" s="47" t="s">
        <v>133</v>
      </c>
      <c r="G19" s="47" t="s">
        <v>134</v>
      </c>
      <c r="H19" s="47" t="s">
        <v>135</v>
      </c>
      <c r="L19" s="43"/>
      <c r="M19" s="43"/>
      <c r="N19" s="43"/>
    </row>
    <row r="20" spans="4:14" x14ac:dyDescent="0.2">
      <c r="D20" s="41" t="s">
        <v>127</v>
      </c>
      <c r="E20" s="41"/>
      <c r="F20" s="42">
        <f>AVERAGE(D11,Q11,AD11)</f>
        <v>30.367876341591948</v>
      </c>
      <c r="G20" s="42">
        <f>AVERAGE(G11,T11,AG11)</f>
        <v>31.887681044609256</v>
      </c>
      <c r="H20" s="42">
        <f>AVERAGE(J11,W11,AJ11)</f>
        <v>41.814181342527284</v>
      </c>
      <c r="L20" s="44"/>
    </row>
    <row r="21" spans="4:14" x14ac:dyDescent="0.2">
      <c r="D21" s="41" t="s">
        <v>8</v>
      </c>
      <c r="E21" s="41"/>
      <c r="F21" s="42">
        <f>STDEV(D11,Q11,AD11)</f>
        <v>2.002922275135298</v>
      </c>
      <c r="G21" s="42">
        <f>STDEV(G11,T11,AG11)</f>
        <v>0.90731647351081468</v>
      </c>
      <c r="H21" s="42">
        <f>STDEV(J11,W11,AJ11)</f>
        <v>1.8629610324968922</v>
      </c>
      <c r="L21" s="44"/>
    </row>
  </sheetData>
  <mergeCells count="12">
    <mergeCell ref="AE4:AG4"/>
    <mergeCell ref="AH4:AJ4"/>
    <mergeCell ref="B3:I3"/>
    <mergeCell ref="O3:V3"/>
    <mergeCell ref="AB3:AI3"/>
    <mergeCell ref="B4:D4"/>
    <mergeCell ref="E4:G4"/>
    <mergeCell ref="H4:J4"/>
    <mergeCell ref="O4:Q4"/>
    <mergeCell ref="R4:T4"/>
    <mergeCell ref="U4:W4"/>
    <mergeCell ref="AB4:AD4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29</vt:i4>
      </vt:variant>
      <vt:variant>
        <vt:lpstr>Plages nommées</vt:lpstr>
      </vt:variant>
      <vt:variant>
        <vt:i4>5</vt:i4>
      </vt:variant>
    </vt:vector>
  </HeadingPairs>
  <TitlesOfParts>
    <vt:vector size="34" baseType="lpstr">
      <vt:lpstr>Fig 1C</vt:lpstr>
      <vt:lpstr>Fig 1E</vt:lpstr>
      <vt:lpstr>Fig 3C</vt:lpstr>
      <vt:lpstr>Fig 3E</vt:lpstr>
      <vt:lpstr>Fig 3F</vt:lpstr>
      <vt:lpstr>Fig 3G</vt:lpstr>
      <vt:lpstr>Fig 4B</vt:lpstr>
      <vt:lpstr>Fig 4C</vt:lpstr>
      <vt:lpstr>Fig5B</vt:lpstr>
      <vt:lpstr>Fig5C</vt:lpstr>
      <vt:lpstr>Fig5E</vt:lpstr>
      <vt:lpstr>Fig5F</vt:lpstr>
      <vt:lpstr>Fig 6G</vt:lpstr>
      <vt:lpstr>Fig 7A</vt:lpstr>
      <vt:lpstr>Fig 7C</vt:lpstr>
      <vt:lpstr>Fig S1D</vt:lpstr>
      <vt:lpstr>Fig S1E</vt:lpstr>
      <vt:lpstr>Fig S1G</vt:lpstr>
      <vt:lpstr>Fig S1H</vt:lpstr>
      <vt:lpstr>Fig S3C</vt:lpstr>
      <vt:lpstr>Fig S5B</vt:lpstr>
      <vt:lpstr>Fig S5D</vt:lpstr>
      <vt:lpstr>Fig S5F</vt:lpstr>
      <vt:lpstr>Fig S6B</vt:lpstr>
      <vt:lpstr>Fig S6C</vt:lpstr>
      <vt:lpstr>Fig S6E</vt:lpstr>
      <vt:lpstr>Fig S6F</vt:lpstr>
      <vt:lpstr>Fig S7A</vt:lpstr>
      <vt:lpstr>Fig S7B</vt:lpstr>
      <vt:lpstr>'Fig S1G'!data_prism_M113M125M140</vt:lpstr>
      <vt:lpstr>'Fig 7C'!data_TNT_content_prism</vt:lpstr>
      <vt:lpstr>'Fig 1E'!GFP_pos_sans_actin_M88</vt:lpstr>
      <vt:lpstr>'Fig S1E'!particle_concentration_per_ml</vt:lpstr>
      <vt:lpstr>'Fig S1D'!particle_mean_diameter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Christel  BROU</cp:lastModifiedBy>
  <cp:lastPrinted>2023-08-01T13:51:08Z</cp:lastPrinted>
  <dcterms:created xsi:type="dcterms:W3CDTF">2023-07-31T07:28:30Z</dcterms:created>
  <dcterms:modified xsi:type="dcterms:W3CDTF">2024-02-01T08:26:56Z</dcterms:modified>
</cp:coreProperties>
</file>