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3016" windowHeight="2472" firstSheet="3" activeTab="4"/>
  </bookViews>
  <sheets>
    <sheet name="Social Interaction zone +50" sheetId="1" r:id="rId1"/>
    <sheet name="Social interaction zone +100" sheetId="6" r:id="rId2"/>
    <sheet name="Object interaction zone +100" sheetId="7" r:id="rId3"/>
    <sheet name="object interaction zone +50" sheetId="8" r:id="rId4"/>
    <sheet name="Novel mouse interaction +100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8" l="1"/>
  <c r="K56" i="8"/>
  <c r="G55" i="8"/>
  <c r="G56" i="8"/>
  <c r="G54" i="8"/>
  <c r="K54" i="8"/>
  <c r="K52" i="8"/>
  <c r="K53" i="8"/>
  <c r="Z14" i="8"/>
  <c r="Y14" i="8"/>
  <c r="G52" i="8"/>
  <c r="G53" i="8"/>
  <c r="K51" i="8"/>
  <c r="Z10" i="8"/>
  <c r="G51" i="8"/>
  <c r="G50" i="8"/>
  <c r="O11" i="8"/>
  <c r="G44" i="8"/>
  <c r="Y16" i="8"/>
  <c r="P16" i="8"/>
  <c r="Y15" i="8"/>
  <c r="P15" i="8"/>
  <c r="P14" i="8"/>
  <c r="Y13" i="8"/>
  <c r="P13" i="8"/>
  <c r="Y12" i="8"/>
  <c r="P12" i="8"/>
  <c r="Y5" i="8"/>
  <c r="Y6" i="8"/>
  <c r="Y7" i="8"/>
  <c r="Y8" i="8"/>
  <c r="Y9" i="8"/>
  <c r="Y10" i="8"/>
  <c r="Y11" i="8"/>
  <c r="Y4" i="8"/>
  <c r="Z4" i="8"/>
  <c r="P11" i="8"/>
  <c r="W16" i="8" l="1"/>
  <c r="Z16" i="8"/>
  <c r="S16" i="8"/>
  <c r="M16" i="8"/>
  <c r="O16" i="8"/>
  <c r="I16" i="8"/>
  <c r="W15" i="8"/>
  <c r="Z15" i="8"/>
  <c r="S15" i="8"/>
  <c r="M15" i="8"/>
  <c r="O15" i="8"/>
  <c r="I15" i="8"/>
  <c r="W14" i="8"/>
  <c r="S14" i="8"/>
  <c r="O14" i="8"/>
  <c r="I14" i="8"/>
  <c r="M14" i="8"/>
  <c r="Z13" i="8"/>
  <c r="W13" i="8"/>
  <c r="S13" i="8"/>
  <c r="M13" i="8"/>
  <c r="O13" i="8"/>
  <c r="I13" i="8"/>
  <c r="W12" i="8"/>
  <c r="Z12" i="8"/>
  <c r="S12" i="8"/>
  <c r="M12" i="8"/>
  <c r="O12" i="8"/>
  <c r="I12" i="8"/>
  <c r="Z11" i="8"/>
  <c r="P10" i="8"/>
  <c r="W11" i="8"/>
  <c r="S11" i="8"/>
  <c r="M11" i="8"/>
  <c r="I11" i="8"/>
  <c r="F22" i="9" l="1"/>
  <c r="I15" i="9"/>
  <c r="I16" i="9"/>
  <c r="I17" i="9"/>
  <c r="I18" i="9"/>
  <c r="I19" i="9"/>
  <c r="I20" i="9"/>
  <c r="J4" i="9"/>
  <c r="I14" i="9"/>
  <c r="J10" i="9"/>
  <c r="J9" i="9"/>
  <c r="J8" i="9"/>
  <c r="J7" i="9"/>
  <c r="J6" i="9" l="1"/>
  <c r="J5" i="9" l="1"/>
  <c r="I59" i="6" l="1"/>
  <c r="O53" i="6"/>
  <c r="AV4" i="6"/>
  <c r="X57" i="6"/>
  <c r="X58" i="6"/>
  <c r="X59" i="6"/>
  <c r="X60" i="6"/>
  <c r="X61" i="6"/>
  <c r="X62" i="6"/>
  <c r="X56" i="6"/>
  <c r="I63" i="6"/>
  <c r="I57" i="6"/>
  <c r="I58" i="6"/>
  <c r="I60" i="6"/>
  <c r="I61" i="6"/>
  <c r="I62" i="6"/>
  <c r="I56" i="6"/>
  <c r="L4" i="6"/>
  <c r="K44" i="8"/>
  <c r="N56" i="6"/>
  <c r="O5" i="8"/>
  <c r="O6" i="8"/>
  <c r="O7" i="8"/>
  <c r="O8" i="8"/>
  <c r="O9" i="8"/>
  <c r="O10" i="8"/>
  <c r="O4" i="8"/>
  <c r="Z5" i="8"/>
  <c r="Z6" i="8"/>
  <c r="Z7" i="8"/>
  <c r="Z8" i="8"/>
  <c r="Z9" i="8"/>
  <c r="K45" i="8"/>
  <c r="K46" i="8"/>
  <c r="K47" i="8"/>
  <c r="K48" i="8"/>
  <c r="K49" i="8"/>
  <c r="K50" i="8"/>
  <c r="G45" i="8"/>
  <c r="G46" i="8"/>
  <c r="G47" i="8"/>
  <c r="G48" i="8"/>
  <c r="G49" i="8"/>
  <c r="G40" i="8"/>
  <c r="D40" i="8"/>
  <c r="S57" i="6"/>
  <c r="S58" i="6"/>
  <c r="S59" i="6"/>
  <c r="S60" i="6"/>
  <c r="S61" i="6"/>
  <c r="S62" i="6"/>
  <c r="S63" i="6"/>
  <c r="S56" i="6"/>
  <c r="N57" i="6"/>
  <c r="N58" i="6"/>
  <c r="N59" i="6"/>
  <c r="N60" i="6"/>
  <c r="N61" i="6"/>
  <c r="N62" i="6"/>
  <c r="N63" i="6"/>
  <c r="N47" i="6"/>
  <c r="N48" i="6"/>
  <c r="N49" i="6"/>
  <c r="N50" i="6"/>
  <c r="N51" i="6"/>
  <c r="N46" i="6"/>
  <c r="K47" i="6"/>
  <c r="K48" i="6"/>
  <c r="K49" i="6"/>
  <c r="K50" i="6"/>
  <c r="K51" i="6"/>
  <c r="K46" i="6"/>
  <c r="H47" i="6"/>
  <c r="H48" i="6"/>
  <c r="H49" i="6"/>
  <c r="H50" i="6"/>
  <c r="H51" i="6"/>
  <c r="H46" i="6"/>
  <c r="L53" i="6"/>
  <c r="I53" i="6"/>
  <c r="F53" i="6"/>
  <c r="G25" i="8" l="1"/>
  <c r="G22" i="8"/>
  <c r="G23" i="8"/>
  <c r="G24" i="8"/>
  <c r="G26" i="8"/>
  <c r="G27" i="8"/>
  <c r="G21" i="8"/>
  <c r="K21" i="8"/>
  <c r="M10" i="8"/>
  <c r="I10" i="8"/>
  <c r="M9" i="8"/>
  <c r="I9" i="8"/>
  <c r="M8" i="8"/>
  <c r="I8" i="8"/>
  <c r="M7" i="8"/>
  <c r="I7" i="8"/>
  <c r="M6" i="8"/>
  <c r="I6" i="8"/>
  <c r="M5" i="8"/>
  <c r="I5" i="8"/>
  <c r="M4" i="8"/>
  <c r="I4" i="8"/>
  <c r="K24" i="8"/>
  <c r="P9" i="8"/>
  <c r="P8" i="8"/>
  <c r="P7" i="8"/>
  <c r="P6" i="8"/>
  <c r="P5" i="8"/>
  <c r="P4" i="8"/>
  <c r="O10" i="7"/>
  <c r="O9" i="7"/>
  <c r="O8" i="7"/>
  <c r="O7" i="7"/>
  <c r="O6" i="7"/>
  <c r="O5" i="7"/>
  <c r="O4" i="7"/>
  <c r="Z4" i="7"/>
  <c r="K22" i="8"/>
  <c r="K23" i="8"/>
  <c r="K27" i="8"/>
  <c r="K25" i="8"/>
  <c r="K26" i="8"/>
  <c r="W10" i="8"/>
  <c r="S10" i="8"/>
  <c r="W9" i="8"/>
  <c r="S9" i="8"/>
  <c r="W8" i="8"/>
  <c r="S8" i="8"/>
  <c r="W7" i="8"/>
  <c r="S7" i="8"/>
  <c r="S6" i="8"/>
  <c r="W6" i="8"/>
  <c r="S5" i="8"/>
  <c r="W5" i="8"/>
  <c r="W4" i="8"/>
  <c r="S4" i="8"/>
  <c r="I16" i="7"/>
  <c r="Z10" i="7"/>
  <c r="Z9" i="7"/>
  <c r="Z8" i="7"/>
  <c r="Z7" i="7"/>
  <c r="Z6" i="7"/>
  <c r="Z5" i="7"/>
  <c r="F10" i="8"/>
  <c r="F9" i="8"/>
  <c r="F8" i="8"/>
  <c r="F7" i="8"/>
  <c r="F6" i="8"/>
  <c r="F5" i="8"/>
  <c r="F4" i="8"/>
  <c r="F10" i="7"/>
  <c r="E24" i="7"/>
  <c r="I17" i="7"/>
  <c r="I18" i="7"/>
  <c r="I19" i="7"/>
  <c r="I20" i="7"/>
  <c r="I21" i="7"/>
  <c r="I22" i="7"/>
  <c r="W10" i="7"/>
  <c r="Y10" i="7"/>
  <c r="S10" i="7"/>
  <c r="M10" i="7"/>
  <c r="P10" i="7"/>
  <c r="I10" i="7"/>
  <c r="W9" i="7"/>
  <c r="Y9" i="7"/>
  <c r="S9" i="7"/>
  <c r="M9" i="7"/>
  <c r="P9" i="7"/>
  <c r="I9" i="7"/>
  <c r="F9" i="7"/>
  <c r="W8" i="7"/>
  <c r="Y8" i="7"/>
  <c r="S8" i="7"/>
  <c r="M8" i="7"/>
  <c r="P8" i="7"/>
  <c r="I8" i="7"/>
  <c r="F8" i="7"/>
  <c r="F7" i="7"/>
  <c r="Y7" i="7"/>
  <c r="W7" i="7"/>
  <c r="S7" i="7"/>
  <c r="P7" i="7"/>
  <c r="M7" i="7"/>
  <c r="I7" i="7"/>
  <c r="Y6" i="7"/>
  <c r="W6" i="7"/>
  <c r="S6" i="7"/>
  <c r="P6" i="7"/>
  <c r="M6" i="7"/>
  <c r="I6" i="7"/>
  <c r="F6" i="7"/>
  <c r="Y5" i="7"/>
  <c r="W5" i="7"/>
  <c r="S5" i="7"/>
  <c r="F5" i="7"/>
  <c r="F4" i="7"/>
  <c r="P5" i="7"/>
  <c r="M5" i="7"/>
  <c r="I5" i="7"/>
  <c r="Y4" i="7"/>
  <c r="W4" i="7"/>
  <c r="S4" i="7"/>
  <c r="P4" i="7"/>
  <c r="X4" i="6"/>
  <c r="M4" i="7"/>
  <c r="I4" i="7"/>
  <c r="W11" i="6" l="1"/>
  <c r="W10" i="6"/>
  <c r="W9" i="6"/>
  <c r="W8" i="6"/>
  <c r="W7" i="6"/>
  <c r="W6" i="6"/>
  <c r="W5" i="6"/>
  <c r="W4" i="6"/>
  <c r="T11" i="6"/>
  <c r="T10" i="6"/>
  <c r="T9" i="6"/>
  <c r="T8" i="6"/>
  <c r="T7" i="6"/>
  <c r="T6" i="6"/>
  <c r="T5" i="6"/>
  <c r="T4" i="6"/>
  <c r="J40" i="6"/>
  <c r="I40" i="6"/>
  <c r="H4" i="6"/>
  <c r="I32" i="6"/>
  <c r="L31" i="6"/>
  <c r="K20" i="6"/>
  <c r="F42" i="6" l="1"/>
  <c r="F40" i="6"/>
  <c r="S40" i="6" l="1"/>
  <c r="R40" i="6"/>
  <c r="R42" i="6"/>
  <c r="L42" i="6"/>
  <c r="L40" i="6"/>
  <c r="T21" i="6"/>
  <c r="T22" i="6"/>
  <c r="T23" i="6"/>
  <c r="T24" i="6"/>
  <c r="T25" i="6"/>
  <c r="T26" i="6"/>
  <c r="T20" i="6"/>
  <c r="AU10" i="6"/>
  <c r="AR10" i="6"/>
  <c r="AU9" i="6"/>
  <c r="AR9" i="6"/>
  <c r="AU8" i="6"/>
  <c r="AR8" i="6"/>
  <c r="AU7" i="6"/>
  <c r="AR7" i="6"/>
  <c r="AU6" i="6"/>
  <c r="AR6" i="6"/>
  <c r="AU5" i="6"/>
  <c r="AR5" i="6"/>
  <c r="AU4" i="6"/>
  <c r="AR4" i="6"/>
  <c r="I42" i="6"/>
  <c r="K21" i="6"/>
  <c r="K22" i="6"/>
  <c r="K23" i="6"/>
  <c r="K24" i="6"/>
  <c r="K25" i="6"/>
  <c r="K26" i="6"/>
  <c r="K27" i="6"/>
  <c r="M28" i="6"/>
  <c r="O20" i="6" l="1"/>
  <c r="M40" i="6"/>
  <c r="G40" i="6"/>
  <c r="K11" i="6" l="1"/>
  <c r="L11" i="6"/>
  <c r="H11" i="6"/>
  <c r="AI11" i="6"/>
  <c r="AJ11" i="6"/>
  <c r="AF11" i="6"/>
  <c r="X11" i="6"/>
  <c r="O27" i="6"/>
  <c r="AJ6" i="6"/>
  <c r="AK28" i="6"/>
  <c r="AL28" i="6"/>
  <c r="AJ28" i="6"/>
  <c r="AD28" i="6"/>
  <c r="AE28" i="6"/>
  <c r="AG28" i="6"/>
  <c r="AH28" i="6"/>
  <c r="AB28" i="6"/>
  <c r="AA28" i="6"/>
  <c r="AJ9" i="6" l="1"/>
  <c r="O21" i="6"/>
  <c r="O22" i="6"/>
  <c r="O23" i="6"/>
  <c r="O24" i="6"/>
  <c r="O25" i="6"/>
  <c r="O26" i="6"/>
  <c r="G28" i="6"/>
  <c r="I28" i="6"/>
  <c r="J28" i="6"/>
  <c r="N28" i="6"/>
  <c r="F28" i="6"/>
  <c r="AI5" i="6"/>
  <c r="AF5" i="6"/>
  <c r="K5" i="6"/>
  <c r="H5" i="6"/>
  <c r="AI4" i="6"/>
  <c r="AF4" i="6"/>
  <c r="K4" i="6"/>
  <c r="AI8" i="6"/>
  <c r="AF8" i="6"/>
  <c r="K8" i="6"/>
  <c r="H8" i="6"/>
  <c r="AI7" i="6"/>
  <c r="AF7" i="6"/>
  <c r="X7" i="6"/>
  <c r="K7" i="6"/>
  <c r="H7" i="6"/>
  <c r="AI6" i="6"/>
  <c r="AF6" i="6"/>
  <c r="K6" i="6"/>
  <c r="H6" i="6"/>
  <c r="AI10" i="6"/>
  <c r="AF10" i="6"/>
  <c r="K10" i="6"/>
  <c r="H10" i="6"/>
  <c r="AI9" i="6"/>
  <c r="AF9" i="6"/>
  <c r="X9" i="6"/>
  <c r="H9" i="6"/>
  <c r="K9" i="6"/>
  <c r="AY10" i="6"/>
  <c r="AZ10" i="6" s="1"/>
  <c r="AV10" i="6"/>
  <c r="AJ10" i="6"/>
  <c r="X10" i="6"/>
  <c r="L10" i="6"/>
  <c r="AY9" i="6"/>
  <c r="AZ9" i="6" s="1"/>
  <c r="AV9" i="6"/>
  <c r="L9" i="6"/>
  <c r="AY8" i="6"/>
  <c r="AZ8" i="6" s="1"/>
  <c r="AV8" i="6"/>
  <c r="AJ8" i="6"/>
  <c r="X8" i="6"/>
  <c r="L8" i="6"/>
  <c r="AY7" i="6"/>
  <c r="AZ7" i="6" s="1"/>
  <c r="AV7" i="6"/>
  <c r="AJ7" i="6"/>
  <c r="L7" i="6"/>
  <c r="AY6" i="6"/>
  <c r="AZ6" i="6" s="1"/>
  <c r="AV6" i="6"/>
  <c r="X6" i="6"/>
  <c r="L6" i="6"/>
  <c r="AY5" i="6"/>
  <c r="AZ5" i="6" s="1"/>
  <c r="AV5" i="6"/>
  <c r="AJ5" i="6"/>
  <c r="X5" i="6"/>
  <c r="L5" i="6"/>
  <c r="AY4" i="6"/>
  <c r="AZ4" i="6" s="1"/>
  <c r="AJ4" i="6"/>
  <c r="T26" i="1"/>
  <c r="U18" i="1" l="1"/>
  <c r="U19" i="1"/>
  <c r="U20" i="1"/>
  <c r="U21" i="1"/>
  <c r="U22" i="1"/>
  <c r="U23" i="1"/>
  <c r="U17" i="1"/>
  <c r="U31" i="1"/>
  <c r="U32" i="1"/>
  <c r="U33" i="1"/>
  <c r="U34" i="1"/>
  <c r="U35" i="1"/>
  <c r="U36" i="1"/>
  <c r="U30" i="1"/>
  <c r="T52" i="1"/>
  <c r="T51" i="1"/>
  <c r="T39" i="1"/>
  <c r="T38" i="1"/>
  <c r="K3" i="1" l="1"/>
  <c r="AU4" i="1"/>
  <c r="AU5" i="1"/>
  <c r="AU6" i="1"/>
  <c r="AU7" i="1"/>
  <c r="AU8" i="1"/>
  <c r="AU9" i="1"/>
  <c r="AU3" i="1"/>
  <c r="AI4" i="1"/>
  <c r="AI5" i="1"/>
  <c r="AI6" i="1"/>
  <c r="AI7" i="1"/>
  <c r="AI8" i="1"/>
  <c r="AI9" i="1"/>
  <c r="AI10" i="1"/>
  <c r="AI3" i="1"/>
  <c r="W4" i="1"/>
  <c r="W5" i="1"/>
  <c r="W6" i="1"/>
  <c r="W7" i="1"/>
  <c r="W8" i="1"/>
  <c r="W9" i="1"/>
  <c r="W10" i="1"/>
  <c r="W3" i="1"/>
  <c r="K4" i="1"/>
  <c r="K5" i="1"/>
  <c r="K6" i="1"/>
  <c r="K7" i="1"/>
  <c r="K8" i="1"/>
  <c r="K9" i="1"/>
  <c r="K10" i="1"/>
  <c r="AT4" i="1" l="1"/>
  <c r="AT5" i="1"/>
  <c r="AT6" i="1"/>
  <c r="AT7" i="1"/>
  <c r="AT8" i="1"/>
  <c r="AT9" i="1"/>
  <c r="AT3" i="1"/>
  <c r="AQ4" i="1"/>
  <c r="AQ5" i="1"/>
  <c r="AQ6" i="1"/>
  <c r="AQ7" i="1"/>
  <c r="AQ8" i="1"/>
  <c r="AQ9" i="1"/>
  <c r="AQ3" i="1"/>
  <c r="AH4" i="1"/>
  <c r="AH5" i="1"/>
  <c r="AH6" i="1"/>
  <c r="AH7" i="1"/>
  <c r="AH8" i="1"/>
  <c r="AH9" i="1"/>
  <c r="AH10" i="1"/>
  <c r="AH3" i="1"/>
  <c r="AE4" i="1"/>
  <c r="AE5" i="1"/>
  <c r="AE6" i="1"/>
  <c r="AE7" i="1"/>
  <c r="AE8" i="1"/>
  <c r="AE9" i="1"/>
  <c r="AE10" i="1"/>
  <c r="AE3" i="1"/>
  <c r="S10" i="1"/>
  <c r="V4" i="1"/>
  <c r="V5" i="1"/>
  <c r="V6" i="1"/>
  <c r="V7" i="1"/>
  <c r="V8" i="1"/>
  <c r="V9" i="1"/>
  <c r="V10" i="1"/>
  <c r="V3" i="1"/>
  <c r="S4" i="1"/>
  <c r="S5" i="1"/>
  <c r="S6" i="1"/>
  <c r="S7" i="1"/>
  <c r="S8" i="1"/>
  <c r="S9" i="1"/>
  <c r="S3" i="1"/>
  <c r="J4" i="1"/>
  <c r="J5" i="1"/>
  <c r="J6" i="1"/>
  <c r="J7" i="1"/>
  <c r="J8" i="1"/>
  <c r="J9" i="1"/>
  <c r="J10" i="1"/>
  <c r="J3" i="1"/>
  <c r="G4" i="1"/>
  <c r="G5" i="1"/>
  <c r="G6" i="1"/>
  <c r="G7" i="1"/>
  <c r="G8" i="1"/>
  <c r="G9" i="1"/>
  <c r="G10" i="1"/>
  <c r="G3" i="1"/>
  <c r="AL10" i="1"/>
  <c r="AM10" i="1" s="1"/>
  <c r="Z10" i="1"/>
  <c r="AA10" i="1" s="1"/>
  <c r="N10" i="1"/>
  <c r="O10" i="1" s="1"/>
  <c r="AX9" i="1"/>
  <c r="AY9" i="1" s="1"/>
  <c r="AL9" i="1"/>
  <c r="AM9" i="1" s="1"/>
  <c r="Z9" i="1"/>
  <c r="AA9" i="1" s="1"/>
  <c r="N9" i="1"/>
  <c r="O9" i="1" s="1"/>
  <c r="AX8" i="1"/>
  <c r="AY8" i="1" s="1"/>
  <c r="AL8" i="1"/>
  <c r="AM8" i="1" s="1"/>
  <c r="Z8" i="1"/>
  <c r="AA8" i="1" s="1"/>
  <c r="N8" i="1"/>
  <c r="O8" i="1" s="1"/>
  <c r="AX7" i="1"/>
  <c r="AY7" i="1" s="1"/>
  <c r="AL7" i="1"/>
  <c r="AM7" i="1" s="1"/>
  <c r="Z7" i="1"/>
  <c r="AA7" i="1" s="1"/>
  <c r="N7" i="1"/>
  <c r="O7" i="1" s="1"/>
  <c r="AX6" i="1"/>
  <c r="AY6" i="1" s="1"/>
  <c r="AL6" i="1"/>
  <c r="AM6" i="1" s="1"/>
  <c r="Z6" i="1"/>
  <c r="AA6" i="1" s="1"/>
  <c r="N6" i="1"/>
  <c r="O6" i="1" s="1"/>
  <c r="AX5" i="1"/>
  <c r="AY5" i="1" s="1"/>
  <c r="AL5" i="1"/>
  <c r="AM5" i="1" s="1"/>
  <c r="Z5" i="1"/>
  <c r="AA5" i="1" s="1"/>
  <c r="N5" i="1"/>
  <c r="O5" i="1" s="1"/>
  <c r="AX4" i="1"/>
  <c r="AY4" i="1" s="1"/>
  <c r="AL4" i="1"/>
  <c r="AM4" i="1" s="1"/>
  <c r="Z4" i="1"/>
  <c r="AA4" i="1" s="1"/>
  <c r="N4" i="1"/>
  <c r="O4" i="1" s="1"/>
  <c r="AX3" i="1"/>
  <c r="AY3" i="1" s="1"/>
  <c r="AL3" i="1"/>
  <c r="AM3" i="1" s="1"/>
  <c r="Z3" i="1"/>
  <c r="AA3" i="1" s="1"/>
  <c r="N3" i="1"/>
  <c r="O3" i="1" s="1"/>
</calcChain>
</file>

<file path=xl/sharedStrings.xml><?xml version="1.0" encoding="utf-8"?>
<sst xmlns="http://schemas.openxmlformats.org/spreadsheetml/2006/main" count="360" uniqueCount="96">
  <si>
    <t>experiment date</t>
  </si>
  <si>
    <t>mouse ID</t>
  </si>
  <si>
    <t>event number</t>
  </si>
  <si>
    <t>Empty OF</t>
  </si>
  <si>
    <t>object</t>
  </si>
  <si>
    <t>object Fm</t>
  </si>
  <si>
    <t>object Ob</t>
  </si>
  <si>
    <t>time</t>
  </si>
  <si>
    <t>sociability Fm</t>
  </si>
  <si>
    <t>sociability Ob</t>
  </si>
  <si>
    <t>discrimination Fm</t>
  </si>
  <si>
    <t>discrimination Ob</t>
  </si>
  <si>
    <t>discrimination_2 Fm</t>
  </si>
  <si>
    <t>discrimination_2 Ob</t>
  </si>
  <si>
    <t xml:space="preserve">toward event </t>
  </si>
  <si>
    <t>anti-toward event</t>
  </si>
  <si>
    <t>total event nmber</t>
  </si>
  <si>
    <t>total event number</t>
  </si>
  <si>
    <t>totoal event number</t>
  </si>
  <si>
    <t>event / time</t>
  </si>
  <si>
    <t>event/time</t>
  </si>
  <si>
    <t xml:space="preserve">Fm chamber </t>
  </si>
  <si>
    <t>sociability</t>
  </si>
  <si>
    <t xml:space="preserve">discrimination </t>
  </si>
  <si>
    <t>discrimination 2</t>
  </si>
  <si>
    <t xml:space="preserve">Ob chamber </t>
  </si>
  <si>
    <t>total event /time</t>
  </si>
  <si>
    <t>preference</t>
  </si>
  <si>
    <t>discrimination</t>
  </si>
  <si>
    <t>Preference</t>
  </si>
  <si>
    <t>experiment ID</t>
  </si>
  <si>
    <t>AT005</t>
  </si>
  <si>
    <t>AT002</t>
  </si>
  <si>
    <t>ttest</t>
  </si>
  <si>
    <t>Summed event number from heatmap</t>
  </si>
  <si>
    <t>Summed normalized amp from heatmap</t>
  </si>
  <si>
    <t>average normalized amp from heatmap</t>
  </si>
  <si>
    <t>Fm</t>
  </si>
  <si>
    <t>Ob</t>
  </si>
  <si>
    <t>Fm amp</t>
  </si>
  <si>
    <t>Ob amp</t>
  </si>
  <si>
    <t>total amp</t>
  </si>
  <si>
    <t>Event</t>
  </si>
  <si>
    <t>Amp</t>
  </si>
  <si>
    <t>median</t>
  </si>
  <si>
    <t>Social behavior</t>
  </si>
  <si>
    <t>Novel object recognition</t>
  </si>
  <si>
    <t>AT007</t>
  </si>
  <si>
    <t>familialization</t>
  </si>
  <si>
    <t>novel ob</t>
  </si>
  <si>
    <t>familiar ob</t>
  </si>
  <si>
    <t>test</t>
  </si>
  <si>
    <t>novel</t>
  </si>
  <si>
    <t>familiar</t>
  </si>
  <si>
    <t>basal</t>
  </si>
  <si>
    <t>contact number</t>
  </si>
  <si>
    <t>time_discrimination</t>
  </si>
  <si>
    <t>contact_discrimination</t>
  </si>
  <si>
    <t>delta</t>
  </si>
  <si>
    <t>time_preference</t>
  </si>
  <si>
    <t>contact_preferance</t>
  </si>
  <si>
    <t>contact_preference</t>
  </si>
  <si>
    <t>p = 0.7238</t>
  </si>
  <si>
    <t>R = -0.16</t>
  </si>
  <si>
    <t>p = 0.0024</t>
  </si>
  <si>
    <t>R = 0.93</t>
  </si>
  <si>
    <t>p = 0.8125</t>
  </si>
  <si>
    <t>p = 0.4375</t>
  </si>
  <si>
    <t>mouse</t>
  </si>
  <si>
    <t xml:space="preserve">mouse </t>
  </si>
  <si>
    <t>p = 0.2874</t>
  </si>
  <si>
    <t>r = 0.43</t>
  </si>
  <si>
    <t>p = 0.003</t>
  </si>
  <si>
    <t>r = 0.89</t>
  </si>
  <si>
    <t>p = 0.0105</t>
  </si>
  <si>
    <t>r = 0.8718</t>
  </si>
  <si>
    <t>p = 0.1548</t>
  </si>
  <si>
    <t>r = 0.5995</t>
  </si>
  <si>
    <t>f_ob</t>
  </si>
  <si>
    <t>n_ob</t>
  </si>
  <si>
    <t>P =2.611655754352302e-04</t>
  </si>
  <si>
    <t>r = 0.9523</t>
  </si>
  <si>
    <t>novel-familiar</t>
  </si>
  <si>
    <t>p = 0.2031</t>
  </si>
  <si>
    <t>r = 0.5478</t>
  </si>
  <si>
    <t>novel Fm</t>
  </si>
  <si>
    <t>novel Ob</t>
  </si>
  <si>
    <t>p = 0.919</t>
  </si>
  <si>
    <t>r = -0.05</t>
  </si>
  <si>
    <t>AT012</t>
  </si>
  <si>
    <t>CNO</t>
  </si>
  <si>
    <t>saline</t>
  </si>
  <si>
    <t>p = 0.0101</t>
  </si>
  <si>
    <t>r = 0.7968</t>
  </si>
  <si>
    <t>p = 0.0014</t>
  </si>
  <si>
    <t>r = 0.8873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</si>
</sst>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/>
    <xf numFmtId="164" fontId="0" fillId="2" borderId="0" xfId="0" applyNumberFormat="1" applyFill="1" applyBorder="1"/>
    <xf numFmtId="164" fontId="0" fillId="2" borderId="1" xfId="0" applyNumberForma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Fill="1" applyBorder="1"/>
    <xf numFmtId="0" fontId="1" fillId="0" borderId="13" xfId="0" applyFont="1" applyFill="1" applyBorder="1"/>
    <xf numFmtId="0" fontId="0" fillId="0" borderId="10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164" fontId="0" fillId="0" borderId="0" xfId="0" applyNumberFormat="1" applyFill="1"/>
    <xf numFmtId="164" fontId="0" fillId="0" borderId="1" xfId="0" applyNumberFormat="1" applyFill="1" applyBorder="1"/>
    <xf numFmtId="2" fontId="0" fillId="0" borderId="0" xfId="0" applyNumberFormat="1" applyFill="1" applyBorder="1"/>
    <xf numFmtId="2" fontId="0" fillId="2" borderId="0" xfId="0" applyNumberFormat="1" applyFill="1" applyBorder="1"/>
    <xf numFmtId="165" fontId="0" fillId="0" borderId="0" xfId="0" applyNumberFormat="1" applyFill="1" applyBorder="1"/>
    <xf numFmtId="165" fontId="0" fillId="2" borderId="0" xfId="0" applyNumberFormat="1" applyFill="1" applyBorder="1"/>
    <xf numFmtId="165" fontId="0" fillId="0" borderId="0" xfId="0" applyNumberFormat="1"/>
    <xf numFmtId="165" fontId="0" fillId="2" borderId="0" xfId="0" applyNumberFormat="1" applyFill="1"/>
    <xf numFmtId="165" fontId="0" fillId="0" borderId="0" xfId="0" applyNumberFormat="1" applyFill="1"/>
    <xf numFmtId="0" fontId="0" fillId="2" borderId="0" xfId="0" applyFill="1" applyBorder="1"/>
    <xf numFmtId="0" fontId="2" fillId="0" borderId="1" xfId="0" applyFont="1" applyBorder="1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0" fillId="3" borderId="0" xfId="0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4" borderId="0" xfId="0" applyFill="1"/>
    <xf numFmtId="0" fontId="0" fillId="4" borderId="1" xfId="0" applyFill="1" applyBorder="1"/>
    <xf numFmtId="0" fontId="0" fillId="4" borderId="0" xfId="0" applyFill="1" applyBorder="1"/>
    <xf numFmtId="0" fontId="0" fillId="5" borderId="0" xfId="0" applyFill="1"/>
    <xf numFmtId="0" fontId="0" fillId="5" borderId="0" xfId="0" applyFill="1" applyBorder="1"/>
    <xf numFmtId="0" fontId="0" fillId="0" borderId="19" xfId="0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54"/>
  <sheetViews>
    <sheetView workbookViewId="0">
      <selection activeCell="K30" sqref="K30:L37"/>
    </sheetView>
  </sheetViews>
  <sheetFormatPr defaultRowHeight="14.4" x14ac:dyDescent="0.3"/>
  <cols>
    <col min="1" max="1" width="13.88671875" bestFit="1" customWidth="1"/>
    <col min="2" max="2" width="16" bestFit="1" customWidth="1"/>
    <col min="4" max="4" width="13.6640625" style="1" bestFit="1" customWidth="1"/>
    <col min="5" max="5" width="13.88671875" bestFit="1" customWidth="1"/>
    <col min="6" max="6" width="9.5546875" bestFit="1" customWidth="1"/>
    <col min="7" max="7" width="12.109375" bestFit="1" customWidth="1"/>
    <col min="8" max="8" width="15.33203125" bestFit="1" customWidth="1"/>
    <col min="9" max="9" width="9.5546875" bestFit="1" customWidth="1"/>
    <col min="10" max="10" width="12" bestFit="1" customWidth="1"/>
    <col min="11" max="11" width="12" customWidth="1"/>
    <col min="12" max="12" width="13.5546875" bestFit="1" customWidth="1"/>
    <col min="13" max="13" width="17.44140625" style="3" bestFit="1" customWidth="1"/>
    <col min="14" max="15" width="17.33203125" style="3" customWidth="1"/>
    <col min="16" max="16" width="17.44140625" style="1" bestFit="1" customWidth="1"/>
    <col min="17" max="17" width="13.88671875" bestFit="1" customWidth="1"/>
    <col min="18" max="18" width="9.5546875" bestFit="1" customWidth="1"/>
    <col min="19" max="19" width="12" bestFit="1" customWidth="1"/>
    <col min="20" max="20" width="13.88671875" bestFit="1" customWidth="1"/>
    <col min="21" max="21" width="9.5546875" bestFit="1" customWidth="1"/>
    <col min="22" max="22" width="11.109375" bestFit="1" customWidth="1"/>
    <col min="23" max="23" width="11.109375" customWidth="1"/>
    <col min="24" max="24" width="13.5546875" bestFit="1" customWidth="1"/>
    <col min="25" max="25" width="17.44140625" style="3" bestFit="1" customWidth="1"/>
    <col min="26" max="26" width="18.5546875" style="3" bestFit="1" customWidth="1"/>
    <col min="27" max="27" width="18.5546875" style="3" customWidth="1"/>
    <col min="28" max="28" width="18.5546875" style="1" bestFit="1" customWidth="1"/>
    <col min="29" max="29" width="17.109375" bestFit="1" customWidth="1"/>
    <col min="30" max="30" width="9.5546875" bestFit="1" customWidth="1"/>
    <col min="31" max="31" width="9.5546875" customWidth="1"/>
    <col min="32" max="32" width="17" bestFit="1" customWidth="1"/>
    <col min="33" max="33" width="9.5546875" bestFit="1" customWidth="1"/>
    <col min="34" max="34" width="11.109375" bestFit="1" customWidth="1"/>
    <col min="35" max="35" width="13.88671875" bestFit="1" customWidth="1"/>
    <col min="36" max="36" width="13.5546875" bestFit="1" customWidth="1"/>
    <col min="37" max="37" width="17.44140625" style="3" bestFit="1" customWidth="1"/>
    <col min="38" max="38" width="18.5546875" style="3" bestFit="1" customWidth="1"/>
    <col min="39" max="39" width="18.5546875" style="3" customWidth="1"/>
    <col min="40" max="40" width="18.5546875" style="1" bestFit="1" customWidth="1"/>
    <col min="41" max="41" width="17.109375" bestFit="1" customWidth="1"/>
    <col min="42" max="42" width="9.5546875" bestFit="1" customWidth="1"/>
    <col min="43" max="43" width="9.5546875" customWidth="1"/>
    <col min="44" max="44" width="19.109375" bestFit="1" customWidth="1"/>
    <col min="45" max="45" width="9.5546875" bestFit="1" customWidth="1"/>
    <col min="46" max="46" width="11.109375" bestFit="1" customWidth="1"/>
    <col min="47" max="47" width="13.88671875" bestFit="1" customWidth="1"/>
    <col min="48" max="48" width="13.5546875" bestFit="1" customWidth="1"/>
    <col min="49" max="49" width="17.44140625" style="3" bestFit="1" customWidth="1"/>
    <col min="50" max="50" width="19.6640625" style="3" bestFit="1" customWidth="1"/>
    <col min="51" max="51" width="19.6640625" style="3" customWidth="1"/>
    <col min="52" max="52" width="19.6640625" style="1" bestFit="1" customWidth="1"/>
  </cols>
  <sheetData>
    <row r="1" spans="1:52" s="2" customFormat="1" x14ac:dyDescent="0.3">
      <c r="D1" s="5" t="s">
        <v>3</v>
      </c>
      <c r="E1" s="2" t="s">
        <v>5</v>
      </c>
      <c r="H1" s="2" t="s">
        <v>6</v>
      </c>
      <c r="M1" s="6"/>
      <c r="N1" s="6"/>
      <c r="O1" s="6"/>
      <c r="P1" s="5"/>
      <c r="Q1" s="2" t="s">
        <v>8</v>
      </c>
      <c r="T1" s="2" t="s">
        <v>9</v>
      </c>
      <c r="Y1" s="6"/>
      <c r="Z1" s="6"/>
      <c r="AA1" s="6"/>
      <c r="AB1" s="5"/>
      <c r="AC1" s="2" t="s">
        <v>10</v>
      </c>
      <c r="AF1" s="2" t="s">
        <v>11</v>
      </c>
      <c r="AK1" s="6"/>
      <c r="AL1" s="6"/>
      <c r="AM1" s="6"/>
      <c r="AN1" s="5"/>
      <c r="AO1" s="2" t="s">
        <v>12</v>
      </c>
      <c r="AR1" s="2" t="s">
        <v>13</v>
      </c>
      <c r="AW1" s="6"/>
      <c r="AX1" s="6"/>
      <c r="AY1" s="6"/>
      <c r="AZ1" s="5"/>
    </row>
    <row r="2" spans="1:52" s="7" customFormat="1" ht="15" thickBot="1" x14ac:dyDescent="0.35">
      <c r="A2" s="7" t="s">
        <v>30</v>
      </c>
      <c r="B2" s="7" t="s">
        <v>0</v>
      </c>
      <c r="C2" s="7" t="s">
        <v>1</v>
      </c>
      <c r="D2" s="8" t="s">
        <v>2</v>
      </c>
      <c r="E2" s="7" t="s">
        <v>2</v>
      </c>
      <c r="F2" s="7" t="s">
        <v>7</v>
      </c>
      <c r="G2" s="7" t="s">
        <v>19</v>
      </c>
      <c r="H2" s="7" t="s">
        <v>2</v>
      </c>
      <c r="I2" s="7" t="s">
        <v>7</v>
      </c>
      <c r="J2" s="7" t="s">
        <v>19</v>
      </c>
      <c r="K2" s="7" t="s">
        <v>27</v>
      </c>
      <c r="L2" s="7" t="s">
        <v>14</v>
      </c>
      <c r="M2" s="7" t="s">
        <v>15</v>
      </c>
      <c r="N2" s="7" t="s">
        <v>16</v>
      </c>
      <c r="O2" s="7" t="s">
        <v>26</v>
      </c>
      <c r="P2" s="8" t="s">
        <v>7</v>
      </c>
      <c r="Q2" s="7" t="s">
        <v>2</v>
      </c>
      <c r="R2" s="7" t="s">
        <v>7</v>
      </c>
      <c r="S2" s="7" t="s">
        <v>19</v>
      </c>
      <c r="T2" s="7" t="s">
        <v>2</v>
      </c>
      <c r="U2" s="7" t="s">
        <v>7</v>
      </c>
      <c r="V2" s="7" t="s">
        <v>20</v>
      </c>
      <c r="W2" s="7" t="s">
        <v>22</v>
      </c>
      <c r="X2" s="7" t="s">
        <v>14</v>
      </c>
      <c r="Y2" s="7" t="s">
        <v>15</v>
      </c>
      <c r="Z2" s="7" t="s">
        <v>17</v>
      </c>
      <c r="AA2" s="7" t="s">
        <v>26</v>
      </c>
      <c r="AB2" s="8" t="s">
        <v>7</v>
      </c>
      <c r="AC2" s="7" t="s">
        <v>2</v>
      </c>
      <c r="AD2" s="7" t="s">
        <v>7</v>
      </c>
      <c r="AE2" s="7" t="s">
        <v>20</v>
      </c>
      <c r="AF2" s="7" t="s">
        <v>2</v>
      </c>
      <c r="AG2" s="7" t="s">
        <v>7</v>
      </c>
      <c r="AH2" s="7" t="s">
        <v>20</v>
      </c>
      <c r="AI2" s="7" t="s">
        <v>28</v>
      </c>
      <c r="AJ2" s="7" t="s">
        <v>14</v>
      </c>
      <c r="AK2" s="7" t="s">
        <v>15</v>
      </c>
      <c r="AL2" s="7" t="s">
        <v>17</v>
      </c>
      <c r="AM2" s="7" t="s">
        <v>26</v>
      </c>
      <c r="AN2" s="8" t="s">
        <v>7</v>
      </c>
      <c r="AO2" s="7" t="s">
        <v>2</v>
      </c>
      <c r="AP2" s="7" t="s">
        <v>7</v>
      </c>
      <c r="AQ2" s="7" t="s">
        <v>20</v>
      </c>
      <c r="AR2" s="7" t="s">
        <v>2</v>
      </c>
      <c r="AS2" s="7" t="s">
        <v>7</v>
      </c>
      <c r="AT2" s="7" t="s">
        <v>20</v>
      </c>
      <c r="AU2" s="7" t="s">
        <v>28</v>
      </c>
      <c r="AV2" s="7" t="s">
        <v>14</v>
      </c>
      <c r="AW2" s="7" t="s">
        <v>15</v>
      </c>
      <c r="AX2" s="7" t="s">
        <v>18</v>
      </c>
      <c r="AY2" s="7" t="s">
        <v>26</v>
      </c>
      <c r="AZ2" s="8" t="s">
        <v>7</v>
      </c>
    </row>
    <row r="3" spans="1:52" x14ac:dyDescent="0.3">
      <c r="A3" t="s">
        <v>31</v>
      </c>
      <c r="B3">
        <v>20231123</v>
      </c>
      <c r="C3">
        <v>3626</v>
      </c>
      <c r="D3" s="1">
        <v>145</v>
      </c>
      <c r="E3" s="9">
        <v>63</v>
      </c>
      <c r="F3" s="9">
        <v>132.77000000000001</v>
      </c>
      <c r="G3" s="9">
        <f>E3/F3</f>
        <v>0.47450478270693675</v>
      </c>
      <c r="H3" s="9">
        <v>12</v>
      </c>
      <c r="I3" s="9">
        <v>46.41</v>
      </c>
      <c r="J3" s="9">
        <f>H3/I3</f>
        <v>0.25856496444731741</v>
      </c>
      <c r="K3" s="9">
        <f>I3/(F3+I3)</f>
        <v>0.25901328273244778</v>
      </c>
      <c r="L3" s="9">
        <v>66</v>
      </c>
      <c r="M3" s="10">
        <v>53</v>
      </c>
      <c r="N3" s="10">
        <f t="shared" ref="N3:N10" si="0">L3+M3</f>
        <v>119</v>
      </c>
      <c r="O3" s="10">
        <f>N3/P3</f>
        <v>0.39453067757825799</v>
      </c>
      <c r="P3" s="11">
        <v>301.62419999999997</v>
      </c>
      <c r="Q3" s="9">
        <v>97</v>
      </c>
      <c r="R3" s="9">
        <v>224.21299999999999</v>
      </c>
      <c r="S3" s="9">
        <f>Q3/R3</f>
        <v>0.43262433489583568</v>
      </c>
      <c r="T3" s="9">
        <v>47</v>
      </c>
      <c r="U3" s="9">
        <v>101.881</v>
      </c>
      <c r="V3" s="9">
        <f>T3/U3</f>
        <v>0.4613225233360489</v>
      </c>
      <c r="W3" s="9">
        <f>R3/(R3+U3)</f>
        <v>0.68757168178500672</v>
      </c>
      <c r="X3" s="9">
        <v>135</v>
      </c>
      <c r="Y3" s="10">
        <v>131</v>
      </c>
      <c r="Z3" s="10">
        <f t="shared" ref="Z3:Z10" si="1">X3+Y3</f>
        <v>266</v>
      </c>
      <c r="AA3" s="10">
        <f>Z3/AB3</f>
        <v>0.44199519288686834</v>
      </c>
      <c r="AB3" s="11">
        <v>601.81650000000002</v>
      </c>
      <c r="AC3" s="12">
        <v>17</v>
      </c>
      <c r="AD3" s="12">
        <v>62.287999999999997</v>
      </c>
      <c r="AE3" s="12">
        <f>AC3/AD3</f>
        <v>0.27292576419213976</v>
      </c>
      <c r="AF3" s="12">
        <v>47</v>
      </c>
      <c r="AG3" s="12">
        <v>96.882999999999996</v>
      </c>
      <c r="AH3" s="12">
        <f>AF3/AG3</f>
        <v>0.4851212286985333</v>
      </c>
      <c r="AI3" s="12">
        <f>AG3/(AD3+AG3)</f>
        <v>0.60867243404891591</v>
      </c>
      <c r="AJ3" s="9">
        <v>55</v>
      </c>
      <c r="AK3" s="10">
        <v>76</v>
      </c>
      <c r="AL3" s="10">
        <f t="shared" ref="AL3:AL10" si="2">AJ3+AK3</f>
        <v>131</v>
      </c>
      <c r="AM3" s="10">
        <f>AL3/AN3</f>
        <v>0.42685136188393297</v>
      </c>
      <c r="AN3" s="11">
        <v>306.89839999999998</v>
      </c>
      <c r="AO3" s="12">
        <v>21</v>
      </c>
      <c r="AP3" s="12">
        <v>32.860999999999997</v>
      </c>
      <c r="AQ3" s="12">
        <f>AO3/AP3</f>
        <v>0.63905541523386389</v>
      </c>
      <c r="AR3" s="12">
        <v>27</v>
      </c>
      <c r="AS3" s="12">
        <v>66.010999999999996</v>
      </c>
      <c r="AT3" s="12">
        <f>AR3/AS3</f>
        <v>0.40902273863447003</v>
      </c>
      <c r="AU3" s="12">
        <f>AS3/(AP3+AS3)</f>
        <v>0.66764099037138935</v>
      </c>
      <c r="AV3" s="12">
        <v>55</v>
      </c>
      <c r="AW3" s="10">
        <v>100</v>
      </c>
      <c r="AX3" s="10">
        <f t="shared" ref="AX3:AX9" si="3">AV3+AW3</f>
        <v>155</v>
      </c>
      <c r="AY3" s="10">
        <f>AX3/AZ3</f>
        <v>0.50036074395572294</v>
      </c>
      <c r="AZ3" s="11">
        <v>309.7765</v>
      </c>
    </row>
    <row r="4" spans="1:52" s="21" customFormat="1" x14ac:dyDescent="0.3">
      <c r="C4" s="21">
        <v>3627</v>
      </c>
      <c r="D4" s="22">
        <v>138</v>
      </c>
      <c r="E4" s="23">
        <v>44</v>
      </c>
      <c r="F4" s="23">
        <v>109.089</v>
      </c>
      <c r="G4" s="23">
        <f t="shared" ref="G4:G10" si="4">E4/F4</f>
        <v>0.40334039179018966</v>
      </c>
      <c r="H4" s="23">
        <v>43</v>
      </c>
      <c r="I4" s="23">
        <v>74.731999999999999</v>
      </c>
      <c r="J4" s="23">
        <f t="shared" ref="J4:J10" si="5">H4/I4</f>
        <v>0.57538939142535994</v>
      </c>
      <c r="K4" s="23">
        <f t="shared" ref="K4:K10" si="6">I4/(F4+I4)</f>
        <v>0.40654767409599557</v>
      </c>
      <c r="L4" s="23">
        <v>58</v>
      </c>
      <c r="M4" s="24">
        <v>76</v>
      </c>
      <c r="N4" s="24">
        <f t="shared" si="0"/>
        <v>134</v>
      </c>
      <c r="O4" s="24">
        <f t="shared" ref="O4:O10" si="7">N4/P4</f>
        <v>0.41855053451089719</v>
      </c>
      <c r="P4" s="25">
        <v>320.15249999999997</v>
      </c>
      <c r="Q4" s="24">
        <v>90</v>
      </c>
      <c r="R4" s="24">
        <v>246.78899999999999</v>
      </c>
      <c r="S4" s="23">
        <f t="shared" ref="S4:S9" si="8">Q4/R4</f>
        <v>0.36468400131286244</v>
      </c>
      <c r="T4" s="24">
        <v>33</v>
      </c>
      <c r="U4" s="24">
        <v>88.638000000000005</v>
      </c>
      <c r="V4" s="23">
        <f t="shared" ref="V4:V10" si="9">T4/U4</f>
        <v>0.3723008190618019</v>
      </c>
      <c r="W4" s="23">
        <f t="shared" ref="W4:W10" si="10">R4/(R4+U4)</f>
        <v>0.7357457807511022</v>
      </c>
      <c r="X4" s="24">
        <v>146</v>
      </c>
      <c r="Y4" s="24">
        <v>126</v>
      </c>
      <c r="Z4" s="24">
        <f t="shared" si="1"/>
        <v>272</v>
      </c>
      <c r="AA4" s="24">
        <f t="shared" ref="AA4:AA10" si="11">Z4/AB4</f>
        <v>0.45183880119192416</v>
      </c>
      <c r="AB4" s="25">
        <v>601.9846</v>
      </c>
      <c r="AC4" s="24">
        <v>61</v>
      </c>
      <c r="AD4" s="24">
        <v>122.009</v>
      </c>
      <c r="AE4" s="24">
        <f t="shared" ref="AE4:AE10" si="12">AC4/AD4</f>
        <v>0.49996311747494038</v>
      </c>
      <c r="AF4" s="24">
        <v>33</v>
      </c>
      <c r="AG4" s="24">
        <v>89.114000000000004</v>
      </c>
      <c r="AH4" s="24">
        <f t="shared" ref="AH4:AH10" si="13">AF4/AG4</f>
        <v>0.37031218439302466</v>
      </c>
      <c r="AI4" s="24">
        <f t="shared" ref="AI4:AI10" si="14">AG4/(AD4+AG4)</f>
        <v>0.42209517674530966</v>
      </c>
      <c r="AJ4" s="24">
        <v>85</v>
      </c>
      <c r="AK4" s="24">
        <v>59</v>
      </c>
      <c r="AL4" s="24">
        <f t="shared" si="2"/>
        <v>144</v>
      </c>
      <c r="AM4" s="24">
        <f t="shared" ref="AM4:AM10" si="15">AL4/AN4</f>
        <v>0.47688372382603811</v>
      </c>
      <c r="AN4" s="25">
        <v>301.96039999999999</v>
      </c>
      <c r="AO4" s="24">
        <v>59</v>
      </c>
      <c r="AP4" s="24">
        <v>119.425</v>
      </c>
      <c r="AQ4" s="24">
        <f t="shared" ref="AQ4:AQ9" si="16">AO4/AP4</f>
        <v>0.49403391249738332</v>
      </c>
      <c r="AR4" s="24">
        <v>28</v>
      </c>
      <c r="AS4" s="24">
        <v>69.751000000000005</v>
      </c>
      <c r="AT4" s="24">
        <f t="shared" ref="AT4:AT9" si="17">AR4/AS4</f>
        <v>0.40142793651703917</v>
      </c>
      <c r="AU4" s="24">
        <f t="shared" ref="AU4:AU9" si="18">AS4/(AP4+AS4)</f>
        <v>0.36870956146657086</v>
      </c>
      <c r="AV4" s="24">
        <v>90</v>
      </c>
      <c r="AW4" s="24">
        <v>53</v>
      </c>
      <c r="AX4" s="24">
        <f t="shared" si="3"/>
        <v>143</v>
      </c>
      <c r="AY4" s="24">
        <f t="shared" ref="AY4:AY9" si="19">AX4/AZ4</f>
        <v>0.47222601067098691</v>
      </c>
      <c r="AZ4" s="25">
        <v>302.8211</v>
      </c>
    </row>
    <row r="5" spans="1:52" x14ac:dyDescent="0.3">
      <c r="B5">
        <v>20231124</v>
      </c>
      <c r="C5">
        <v>3631</v>
      </c>
      <c r="D5" s="1">
        <v>115</v>
      </c>
      <c r="E5" s="12">
        <v>32</v>
      </c>
      <c r="F5" s="12">
        <v>82.671000000000006</v>
      </c>
      <c r="G5" s="9">
        <f t="shared" si="4"/>
        <v>0.38707648389398941</v>
      </c>
      <c r="H5" s="12">
        <v>7</v>
      </c>
      <c r="I5" s="12">
        <v>65.347999999999999</v>
      </c>
      <c r="J5" s="9">
        <f t="shared" si="5"/>
        <v>0.10711881006304708</v>
      </c>
      <c r="K5" s="9">
        <f t="shared" si="6"/>
        <v>0.44148386355805669</v>
      </c>
      <c r="L5" s="12">
        <v>39</v>
      </c>
      <c r="M5" s="12">
        <v>71</v>
      </c>
      <c r="N5" s="10">
        <f t="shared" si="0"/>
        <v>110</v>
      </c>
      <c r="O5" s="10">
        <f t="shared" si="7"/>
        <v>0.35566821975122626</v>
      </c>
      <c r="P5" s="11">
        <v>309.27699999999999</v>
      </c>
      <c r="Q5" s="12">
        <v>73</v>
      </c>
      <c r="R5" s="12">
        <v>259.52199999999999</v>
      </c>
      <c r="S5" s="9">
        <f t="shared" si="8"/>
        <v>0.28128636493245274</v>
      </c>
      <c r="T5" s="12">
        <v>30</v>
      </c>
      <c r="U5" s="12">
        <v>92.31</v>
      </c>
      <c r="V5" s="9">
        <f t="shared" si="9"/>
        <v>0.3249918752031199</v>
      </c>
      <c r="W5" s="9">
        <f t="shared" si="10"/>
        <v>0.73763045999226906</v>
      </c>
      <c r="X5" s="12">
        <v>137</v>
      </c>
      <c r="Y5" s="12">
        <v>102</v>
      </c>
      <c r="Z5" s="10">
        <f t="shared" si="1"/>
        <v>239</v>
      </c>
      <c r="AA5" s="10">
        <f t="shared" si="11"/>
        <v>0.39445329351170549</v>
      </c>
      <c r="AB5" s="11">
        <v>605.90189999999996</v>
      </c>
      <c r="AC5" s="12">
        <v>31</v>
      </c>
      <c r="AD5" s="12">
        <v>92.870999999999995</v>
      </c>
      <c r="AE5" s="12">
        <f t="shared" si="12"/>
        <v>0.33379634116139595</v>
      </c>
      <c r="AF5" s="12">
        <v>23</v>
      </c>
      <c r="AG5" s="12">
        <v>114.002</v>
      </c>
      <c r="AH5" s="12">
        <f t="shared" si="13"/>
        <v>0.20175084647637762</v>
      </c>
      <c r="AI5" s="12">
        <f t="shared" si="14"/>
        <v>0.5510723970745337</v>
      </c>
      <c r="AJ5" s="12">
        <v>57</v>
      </c>
      <c r="AK5" s="12">
        <v>63</v>
      </c>
      <c r="AL5" s="10">
        <f t="shared" si="2"/>
        <v>120</v>
      </c>
      <c r="AM5" s="10">
        <f t="shared" si="15"/>
        <v>0.38296043093260757</v>
      </c>
      <c r="AN5" s="11">
        <v>313.34829999999999</v>
      </c>
      <c r="AO5" s="12">
        <v>43</v>
      </c>
      <c r="AP5" s="12">
        <v>92.718000000000004</v>
      </c>
      <c r="AQ5" s="12">
        <f t="shared" si="16"/>
        <v>0.46377186738281667</v>
      </c>
      <c r="AR5" s="12">
        <v>29</v>
      </c>
      <c r="AS5" s="12">
        <v>85.935000000000002</v>
      </c>
      <c r="AT5" s="12">
        <f t="shared" si="17"/>
        <v>0.33746436259963924</v>
      </c>
      <c r="AU5" s="12">
        <f t="shared" si="18"/>
        <v>0.48101627176705675</v>
      </c>
      <c r="AV5" s="12">
        <v>69</v>
      </c>
      <c r="AW5" s="12">
        <v>55</v>
      </c>
      <c r="AX5" s="10">
        <f t="shared" si="3"/>
        <v>124</v>
      </c>
      <c r="AY5" s="10">
        <f t="shared" si="19"/>
        <v>0.4062990774061998</v>
      </c>
      <c r="AZ5" s="11">
        <v>305.19389999999999</v>
      </c>
    </row>
    <row r="6" spans="1:52" x14ac:dyDescent="0.3">
      <c r="C6">
        <v>3632</v>
      </c>
      <c r="D6" s="1">
        <v>100</v>
      </c>
      <c r="E6" s="12">
        <v>7</v>
      </c>
      <c r="F6" s="12">
        <v>37.552999999999997</v>
      </c>
      <c r="G6" s="9">
        <f t="shared" si="4"/>
        <v>0.18640321678694113</v>
      </c>
      <c r="H6" s="12">
        <v>55</v>
      </c>
      <c r="I6" s="12">
        <v>132.24299999999999</v>
      </c>
      <c r="J6" s="9">
        <f t="shared" si="5"/>
        <v>0.41590103067837242</v>
      </c>
      <c r="K6" s="9">
        <f t="shared" si="6"/>
        <v>0.77883460152182615</v>
      </c>
      <c r="L6" s="12">
        <v>43</v>
      </c>
      <c r="M6" s="12">
        <v>69</v>
      </c>
      <c r="N6" s="10">
        <f t="shared" si="0"/>
        <v>112</v>
      </c>
      <c r="O6" s="10">
        <f t="shared" si="7"/>
        <v>0.36273200679215684</v>
      </c>
      <c r="P6" s="11">
        <v>308.7679</v>
      </c>
      <c r="Q6" s="12">
        <v>29</v>
      </c>
      <c r="R6" s="12">
        <v>156.28100000000001</v>
      </c>
      <c r="S6" s="9">
        <f t="shared" si="8"/>
        <v>0.18556318426424195</v>
      </c>
      <c r="T6" s="12">
        <v>81</v>
      </c>
      <c r="U6" s="12">
        <v>193.10300000000001</v>
      </c>
      <c r="V6" s="9">
        <f t="shared" si="9"/>
        <v>0.41946525947292373</v>
      </c>
      <c r="W6" s="9">
        <f t="shared" si="10"/>
        <v>0.44730439859867654</v>
      </c>
      <c r="X6" s="12">
        <v>102</v>
      </c>
      <c r="Y6" s="12">
        <v>113</v>
      </c>
      <c r="Z6" s="10">
        <f t="shared" si="1"/>
        <v>215</v>
      </c>
      <c r="AA6" s="10">
        <f t="shared" si="11"/>
        <v>0.3550464904480109</v>
      </c>
      <c r="AB6" s="11">
        <v>605.55449999999996</v>
      </c>
      <c r="AC6" s="12">
        <v>21</v>
      </c>
      <c r="AD6" s="12">
        <v>104.771</v>
      </c>
      <c r="AE6" s="12">
        <f t="shared" si="12"/>
        <v>0.20043714386614617</v>
      </c>
      <c r="AF6" s="12">
        <v>48</v>
      </c>
      <c r="AG6" s="12">
        <v>139.84200000000001</v>
      </c>
      <c r="AH6" s="12">
        <f t="shared" si="13"/>
        <v>0.34324451881409018</v>
      </c>
      <c r="AI6" s="12">
        <f t="shared" si="14"/>
        <v>0.57168670512196818</v>
      </c>
      <c r="AJ6" s="12">
        <v>45</v>
      </c>
      <c r="AK6" s="12">
        <v>58</v>
      </c>
      <c r="AL6" s="10">
        <f t="shared" si="2"/>
        <v>103</v>
      </c>
      <c r="AM6" s="10">
        <f t="shared" si="15"/>
        <v>0.33561322237895036</v>
      </c>
      <c r="AN6" s="11">
        <v>306.90089999999998</v>
      </c>
      <c r="AO6" s="12">
        <v>29</v>
      </c>
      <c r="AP6" s="12">
        <v>97.495000000000005</v>
      </c>
      <c r="AQ6" s="12">
        <f t="shared" si="16"/>
        <v>0.2974511513410944</v>
      </c>
      <c r="AR6" s="12">
        <v>31</v>
      </c>
      <c r="AS6" s="12">
        <v>79.39</v>
      </c>
      <c r="AT6" s="12">
        <f t="shared" si="17"/>
        <v>0.39047739009950877</v>
      </c>
      <c r="AU6" s="12">
        <f t="shared" si="18"/>
        <v>0.44882268140317155</v>
      </c>
      <c r="AV6" s="12">
        <v>68</v>
      </c>
      <c r="AW6" s="12">
        <v>49</v>
      </c>
      <c r="AX6" s="10">
        <f t="shared" si="3"/>
        <v>117</v>
      </c>
      <c r="AY6" s="10">
        <f t="shared" si="19"/>
        <v>0.37115886265504211</v>
      </c>
      <c r="AZ6" s="11">
        <v>315.22890000000001</v>
      </c>
    </row>
    <row r="7" spans="1:52" x14ac:dyDescent="0.3">
      <c r="C7">
        <v>3633</v>
      </c>
      <c r="D7" s="1">
        <v>120</v>
      </c>
      <c r="E7" s="12">
        <v>10</v>
      </c>
      <c r="F7" s="12">
        <v>54.348999999999997</v>
      </c>
      <c r="G7" s="9">
        <f t="shared" si="4"/>
        <v>0.18399602568584519</v>
      </c>
      <c r="H7" s="12">
        <v>43</v>
      </c>
      <c r="I7" s="12">
        <v>131.44399999999999</v>
      </c>
      <c r="J7" s="9">
        <f t="shared" si="5"/>
        <v>0.32713551017923986</v>
      </c>
      <c r="K7" s="9">
        <f t="shared" si="6"/>
        <v>0.70747552383566659</v>
      </c>
      <c r="L7" s="12">
        <v>40</v>
      </c>
      <c r="M7" s="12">
        <v>65</v>
      </c>
      <c r="N7" s="12">
        <f t="shared" si="0"/>
        <v>105</v>
      </c>
      <c r="O7" s="10">
        <f t="shared" si="7"/>
        <v>0.33672074401815599</v>
      </c>
      <c r="P7" s="11">
        <v>311.83109999999999</v>
      </c>
      <c r="Q7" s="12">
        <v>68</v>
      </c>
      <c r="R7" s="12">
        <v>327.13099999999997</v>
      </c>
      <c r="S7" s="9">
        <f t="shared" si="8"/>
        <v>0.20786779608169206</v>
      </c>
      <c r="T7" s="12">
        <v>61</v>
      </c>
      <c r="U7" s="12">
        <v>90.337999999999994</v>
      </c>
      <c r="V7" s="9">
        <f t="shared" si="9"/>
        <v>0.67524186942371989</v>
      </c>
      <c r="W7" s="9">
        <f t="shared" si="10"/>
        <v>0.78360548926986195</v>
      </c>
      <c r="X7" s="12">
        <v>108</v>
      </c>
      <c r="Y7" s="12">
        <v>134</v>
      </c>
      <c r="Z7" s="12">
        <f t="shared" si="1"/>
        <v>242</v>
      </c>
      <c r="AA7" s="10">
        <f t="shared" si="11"/>
        <v>0.3985038649934774</v>
      </c>
      <c r="AB7" s="11">
        <v>607.27139999999997</v>
      </c>
      <c r="AC7" s="12">
        <v>21</v>
      </c>
      <c r="AD7" s="12">
        <v>78.251000000000005</v>
      </c>
      <c r="AE7" s="12">
        <f t="shared" si="12"/>
        <v>0.26836717741626304</v>
      </c>
      <c r="AF7" s="12">
        <v>71</v>
      </c>
      <c r="AG7" s="12">
        <v>149.821</v>
      </c>
      <c r="AH7" s="12">
        <f t="shared" si="13"/>
        <v>0.47389885263080611</v>
      </c>
      <c r="AI7" s="12">
        <f t="shared" si="14"/>
        <v>0.65690220632081098</v>
      </c>
      <c r="AJ7" s="12">
        <v>36</v>
      </c>
      <c r="AK7" s="12">
        <v>88</v>
      </c>
      <c r="AL7" s="12">
        <f t="shared" si="2"/>
        <v>124</v>
      </c>
      <c r="AM7" s="10">
        <f t="shared" si="15"/>
        <v>0.40094364025784557</v>
      </c>
      <c r="AN7" s="11">
        <v>309.2704</v>
      </c>
      <c r="AO7" s="12">
        <v>29</v>
      </c>
      <c r="AP7" s="12">
        <v>84.421999999999997</v>
      </c>
      <c r="AQ7" s="12">
        <f t="shared" si="16"/>
        <v>0.34351235459951202</v>
      </c>
      <c r="AR7" s="12">
        <v>29</v>
      </c>
      <c r="AS7" s="12">
        <v>105.587</v>
      </c>
      <c r="AT7" s="12">
        <f t="shared" si="17"/>
        <v>0.27465502381922013</v>
      </c>
      <c r="AU7" s="12">
        <f t="shared" si="18"/>
        <v>0.55569473024961968</v>
      </c>
      <c r="AV7" s="12">
        <v>59</v>
      </c>
      <c r="AW7" s="12">
        <v>59</v>
      </c>
      <c r="AX7" s="12">
        <f t="shared" si="3"/>
        <v>118</v>
      </c>
      <c r="AY7" s="10">
        <f t="shared" si="19"/>
        <v>0.38406782507598364</v>
      </c>
      <c r="AZ7" s="11">
        <v>307.23739999999998</v>
      </c>
    </row>
    <row r="8" spans="1:52" x14ac:dyDescent="0.3">
      <c r="B8">
        <v>20231125</v>
      </c>
      <c r="C8">
        <v>3624</v>
      </c>
      <c r="D8" s="1">
        <v>87</v>
      </c>
      <c r="E8" s="12">
        <v>32</v>
      </c>
      <c r="F8" s="12">
        <v>95.352999999999994</v>
      </c>
      <c r="G8" s="9">
        <f t="shared" si="4"/>
        <v>0.33559510450641306</v>
      </c>
      <c r="H8" s="12">
        <v>49</v>
      </c>
      <c r="I8" s="12">
        <v>89.947000000000003</v>
      </c>
      <c r="J8" s="9">
        <f t="shared" si="5"/>
        <v>0.54476525064760362</v>
      </c>
      <c r="K8" s="9">
        <f t="shared" si="6"/>
        <v>0.48541284403669721</v>
      </c>
      <c r="L8" s="12">
        <v>37</v>
      </c>
      <c r="M8" s="12">
        <v>101</v>
      </c>
      <c r="N8" s="12">
        <f t="shared" si="0"/>
        <v>138</v>
      </c>
      <c r="O8" s="10">
        <f t="shared" si="7"/>
        <v>0.45015672304172849</v>
      </c>
      <c r="P8" s="11">
        <v>306.55990000000003</v>
      </c>
      <c r="Q8" s="12">
        <v>65</v>
      </c>
      <c r="R8" s="12">
        <v>217.37899999999999</v>
      </c>
      <c r="S8" s="9">
        <f t="shared" si="8"/>
        <v>0.29901692435791866</v>
      </c>
      <c r="T8" s="12">
        <v>55</v>
      </c>
      <c r="U8" s="12">
        <v>160.13999999999999</v>
      </c>
      <c r="V8" s="9">
        <f t="shared" si="9"/>
        <v>0.34344948170350947</v>
      </c>
      <c r="W8" s="9">
        <f t="shared" si="10"/>
        <v>0.57580942945917946</v>
      </c>
      <c r="X8" s="12">
        <v>95</v>
      </c>
      <c r="Y8" s="12">
        <v>141</v>
      </c>
      <c r="Z8" s="12">
        <f t="shared" si="1"/>
        <v>236</v>
      </c>
      <c r="AA8" s="10">
        <f t="shared" si="11"/>
        <v>0.38572169427927328</v>
      </c>
      <c r="AB8" s="11">
        <v>611.84010000000001</v>
      </c>
      <c r="AC8" s="12">
        <v>18</v>
      </c>
      <c r="AD8" s="12">
        <v>76.754999999999995</v>
      </c>
      <c r="AE8" s="12">
        <f t="shared" si="12"/>
        <v>0.2345124096150088</v>
      </c>
      <c r="AF8" s="12">
        <v>55</v>
      </c>
      <c r="AG8" s="12">
        <v>162.554</v>
      </c>
      <c r="AH8" s="12">
        <f t="shared" si="13"/>
        <v>0.3383491024521082</v>
      </c>
      <c r="AI8" s="12">
        <f t="shared" si="14"/>
        <v>0.67926404773744409</v>
      </c>
      <c r="AJ8" s="12">
        <v>36</v>
      </c>
      <c r="AK8" s="12">
        <v>89</v>
      </c>
      <c r="AL8" s="12">
        <f t="shared" si="2"/>
        <v>125</v>
      </c>
      <c r="AM8" s="10">
        <f t="shared" si="15"/>
        <v>0.38014985203047158</v>
      </c>
      <c r="AN8" s="11">
        <v>328.8177</v>
      </c>
      <c r="AO8" s="12">
        <v>21</v>
      </c>
      <c r="AP8" s="12">
        <v>133.00800000000001</v>
      </c>
      <c r="AQ8" s="12">
        <f t="shared" si="16"/>
        <v>0.15788523998556478</v>
      </c>
      <c r="AR8" s="12">
        <v>18</v>
      </c>
      <c r="AS8" s="12">
        <v>63.189</v>
      </c>
      <c r="AT8" s="12">
        <f t="shared" si="17"/>
        <v>0.28485970659450222</v>
      </c>
      <c r="AU8" s="12">
        <f t="shared" si="18"/>
        <v>0.32206914478814658</v>
      </c>
      <c r="AV8" s="12">
        <v>47</v>
      </c>
      <c r="AW8" s="12">
        <v>56</v>
      </c>
      <c r="AX8" s="12">
        <f t="shared" si="3"/>
        <v>103</v>
      </c>
      <c r="AY8" s="10">
        <f t="shared" si="19"/>
        <v>0.32292845316330365</v>
      </c>
      <c r="AZ8" s="11">
        <v>318.95609999999999</v>
      </c>
    </row>
    <row r="9" spans="1:52" x14ac:dyDescent="0.3">
      <c r="C9">
        <v>3625</v>
      </c>
      <c r="D9" s="1">
        <v>113</v>
      </c>
      <c r="E9" s="12">
        <v>12</v>
      </c>
      <c r="F9" s="9">
        <v>87.38</v>
      </c>
      <c r="G9" s="9">
        <f t="shared" si="4"/>
        <v>0.13733119707026781</v>
      </c>
      <c r="H9" s="12">
        <v>38</v>
      </c>
      <c r="I9" s="9">
        <v>97.698999999999998</v>
      </c>
      <c r="J9" s="9">
        <f t="shared" si="5"/>
        <v>0.38894973336472227</v>
      </c>
      <c r="K9" s="9">
        <f t="shared" si="6"/>
        <v>0.52787728483512442</v>
      </c>
      <c r="L9" s="12">
        <v>29</v>
      </c>
      <c r="M9" s="12">
        <v>79</v>
      </c>
      <c r="N9" s="12">
        <f t="shared" si="0"/>
        <v>108</v>
      </c>
      <c r="O9" s="10">
        <f t="shared" si="7"/>
        <v>0.35347520125994275</v>
      </c>
      <c r="P9" s="11">
        <v>305.53769999999997</v>
      </c>
      <c r="Q9" s="12">
        <v>36</v>
      </c>
      <c r="R9" s="12">
        <v>244.613</v>
      </c>
      <c r="S9" s="9">
        <f t="shared" si="8"/>
        <v>0.14717124600900197</v>
      </c>
      <c r="T9" s="12">
        <v>38</v>
      </c>
      <c r="U9" s="12">
        <v>94.622</v>
      </c>
      <c r="V9" s="9">
        <f t="shared" si="9"/>
        <v>0.40159793705480756</v>
      </c>
      <c r="W9" s="9">
        <f t="shared" si="10"/>
        <v>0.72107241292909041</v>
      </c>
      <c r="X9" s="12">
        <v>83</v>
      </c>
      <c r="Y9" s="12">
        <v>125</v>
      </c>
      <c r="Z9" s="12">
        <f t="shared" si="1"/>
        <v>208</v>
      </c>
      <c r="AA9" s="10">
        <f t="shared" si="11"/>
        <v>0.3432938616911943</v>
      </c>
      <c r="AB9" s="11">
        <v>605.89490000000001</v>
      </c>
      <c r="AC9" s="12">
        <v>18</v>
      </c>
      <c r="AD9" s="12">
        <v>84.540999999999997</v>
      </c>
      <c r="AE9" s="12">
        <f t="shared" si="12"/>
        <v>0.21291444387930117</v>
      </c>
      <c r="AF9" s="12">
        <v>54</v>
      </c>
      <c r="AG9" s="12">
        <v>127.77200000000001</v>
      </c>
      <c r="AH9" s="12">
        <f t="shared" si="13"/>
        <v>0.42262780577904391</v>
      </c>
      <c r="AI9" s="12">
        <f t="shared" si="14"/>
        <v>0.60180959244134846</v>
      </c>
      <c r="AJ9" s="12">
        <v>39</v>
      </c>
      <c r="AK9" s="12">
        <v>72</v>
      </c>
      <c r="AL9" s="12">
        <f t="shared" si="2"/>
        <v>111</v>
      </c>
      <c r="AM9" s="10">
        <f t="shared" si="15"/>
        <v>0.35793046539666917</v>
      </c>
      <c r="AN9" s="11">
        <v>310.11610000000002</v>
      </c>
      <c r="AO9" s="12">
        <v>24</v>
      </c>
      <c r="AP9" s="12">
        <v>47.378999999999998</v>
      </c>
      <c r="AQ9" s="12">
        <f t="shared" si="16"/>
        <v>0.50655353637687583</v>
      </c>
      <c r="AR9" s="12">
        <v>13</v>
      </c>
      <c r="AS9" s="12">
        <v>103.955</v>
      </c>
      <c r="AT9" s="12">
        <f t="shared" si="17"/>
        <v>0.1250541099514213</v>
      </c>
      <c r="AU9" s="12">
        <f t="shared" si="18"/>
        <v>0.68692428667715122</v>
      </c>
      <c r="AV9" s="12">
        <v>66</v>
      </c>
      <c r="AW9" s="12">
        <v>34</v>
      </c>
      <c r="AX9" s="12">
        <f t="shared" si="3"/>
        <v>100</v>
      </c>
      <c r="AY9" s="10">
        <f t="shared" si="19"/>
        <v>0.32839590096236421</v>
      </c>
      <c r="AZ9" s="11">
        <v>304.51049999999998</v>
      </c>
    </row>
    <row r="10" spans="1:52" s="21" customFormat="1" x14ac:dyDescent="0.3">
      <c r="A10" s="21" t="s">
        <v>32</v>
      </c>
      <c r="B10" s="21">
        <v>20230907</v>
      </c>
      <c r="C10" s="21">
        <v>2747</v>
      </c>
      <c r="D10" s="22"/>
      <c r="E10" s="24">
        <v>28</v>
      </c>
      <c r="F10" s="24">
        <v>73.236000000000004</v>
      </c>
      <c r="G10" s="23">
        <f t="shared" si="4"/>
        <v>0.38232563220274179</v>
      </c>
      <c r="H10" s="24">
        <v>3</v>
      </c>
      <c r="I10" s="24">
        <v>24.667000000000002</v>
      </c>
      <c r="J10" s="23">
        <f t="shared" si="5"/>
        <v>0.12161997810840393</v>
      </c>
      <c r="K10" s="23">
        <f t="shared" si="6"/>
        <v>0.2519534641430804</v>
      </c>
      <c r="L10" s="24">
        <v>34</v>
      </c>
      <c r="M10" s="24">
        <v>16</v>
      </c>
      <c r="N10" s="24">
        <f t="shared" si="0"/>
        <v>50</v>
      </c>
      <c r="O10" s="24">
        <f t="shared" si="7"/>
        <v>0.31517107485943369</v>
      </c>
      <c r="P10" s="25">
        <v>158.64400000000001</v>
      </c>
      <c r="Q10" s="24">
        <v>45</v>
      </c>
      <c r="R10" s="24">
        <v>107.117</v>
      </c>
      <c r="S10" s="23">
        <f>Q10/R10</f>
        <v>0.42010138446745149</v>
      </c>
      <c r="T10" s="24">
        <v>29</v>
      </c>
      <c r="U10" s="24">
        <v>71.552999999999997</v>
      </c>
      <c r="V10" s="23">
        <f t="shared" si="9"/>
        <v>0.40529397789051474</v>
      </c>
      <c r="W10" s="23">
        <f t="shared" si="10"/>
        <v>0.59952426260704084</v>
      </c>
      <c r="X10" s="24">
        <v>45</v>
      </c>
      <c r="Y10" s="24">
        <v>90</v>
      </c>
      <c r="Z10" s="24">
        <f t="shared" si="1"/>
        <v>135</v>
      </c>
      <c r="AA10" s="24">
        <f t="shared" si="11"/>
        <v>0.43392523950262524</v>
      </c>
      <c r="AB10" s="25">
        <v>311.11349999999999</v>
      </c>
      <c r="AC10" s="24">
        <v>49</v>
      </c>
      <c r="AD10" s="24">
        <v>76.822999999999993</v>
      </c>
      <c r="AE10" s="24">
        <f t="shared" si="12"/>
        <v>0.63782981659138549</v>
      </c>
      <c r="AF10" s="24">
        <v>11</v>
      </c>
      <c r="AG10" s="24">
        <v>28.934000000000001</v>
      </c>
      <c r="AH10" s="24">
        <f t="shared" si="13"/>
        <v>0.38017557199142876</v>
      </c>
      <c r="AI10" s="24">
        <f t="shared" si="14"/>
        <v>0.27358945507153193</v>
      </c>
      <c r="AJ10" s="24">
        <v>46</v>
      </c>
      <c r="AK10" s="24">
        <v>40</v>
      </c>
      <c r="AL10" s="24">
        <f t="shared" si="2"/>
        <v>86</v>
      </c>
      <c r="AM10" s="24">
        <f t="shared" si="15"/>
        <v>0.54554335483789118</v>
      </c>
      <c r="AN10" s="25">
        <v>157.64099999999999</v>
      </c>
      <c r="AO10" s="23"/>
      <c r="AP10" s="23"/>
      <c r="AQ10" s="23"/>
      <c r="AR10" s="23"/>
      <c r="AS10" s="23"/>
      <c r="AT10" s="23"/>
      <c r="AU10" s="23"/>
      <c r="AV10" s="23"/>
      <c r="AW10" s="24"/>
      <c r="AX10" s="24"/>
      <c r="AY10" s="24"/>
      <c r="AZ10" s="25"/>
    </row>
    <row r="14" spans="1:52" s="3" customFormat="1" ht="15" thickBot="1" x14ac:dyDescent="0.35"/>
    <row r="15" spans="1:52" s="3" customFormat="1" ht="15" thickBot="1" x14ac:dyDescent="0.35">
      <c r="E15" s="13" t="s">
        <v>20</v>
      </c>
      <c r="F15" s="14"/>
      <c r="G15" s="14"/>
      <c r="H15" s="15"/>
      <c r="O15" s="3" t="s">
        <v>34</v>
      </c>
    </row>
    <row r="16" spans="1:52" s="3" customFormat="1" ht="15" thickBot="1" x14ac:dyDescent="0.35">
      <c r="E16" s="16" t="s">
        <v>21</v>
      </c>
      <c r="H16" s="17"/>
      <c r="J16" s="13" t="s">
        <v>29</v>
      </c>
      <c r="K16" s="14"/>
      <c r="L16" s="14"/>
      <c r="M16" s="15"/>
      <c r="O16" s="26" t="s">
        <v>30</v>
      </c>
      <c r="P16" s="27" t="s">
        <v>0</v>
      </c>
      <c r="Q16" s="27" t="s">
        <v>1</v>
      </c>
      <c r="R16" s="28" t="s">
        <v>4</v>
      </c>
      <c r="S16" s="28" t="s">
        <v>22</v>
      </c>
      <c r="T16" s="29" t="s">
        <v>28</v>
      </c>
    </row>
    <row r="17" spans="5:21" s="3" customFormat="1" x14ac:dyDescent="0.3">
      <c r="E17" s="16" t="s">
        <v>4</v>
      </c>
      <c r="F17" s="3" t="s">
        <v>22</v>
      </c>
      <c r="G17" s="3" t="s">
        <v>23</v>
      </c>
      <c r="H17" s="18" t="s">
        <v>24</v>
      </c>
      <c r="J17" s="16" t="s">
        <v>4</v>
      </c>
      <c r="K17" s="3" t="s">
        <v>22</v>
      </c>
      <c r="L17" s="3" t="s">
        <v>23</v>
      </c>
      <c r="M17" s="18" t="s">
        <v>24</v>
      </c>
      <c r="O17" s="16" t="s">
        <v>31</v>
      </c>
      <c r="P17" s="3">
        <v>20231123</v>
      </c>
      <c r="Q17" s="3">
        <v>3626</v>
      </c>
      <c r="R17" s="3">
        <v>0.38869999999999999</v>
      </c>
      <c r="S17" s="3">
        <v>0.39760000000000001</v>
      </c>
      <c r="T17" s="17">
        <v>0.40429999999999999</v>
      </c>
      <c r="U17" s="3">
        <f>S17-R17</f>
        <v>8.900000000000019E-3</v>
      </c>
    </row>
    <row r="18" spans="5:21" s="3" customFormat="1" x14ac:dyDescent="0.3">
      <c r="E18" s="16">
        <v>0.47450478270693675</v>
      </c>
      <c r="F18" s="3">
        <v>0.43262433489583568</v>
      </c>
      <c r="G18" s="3">
        <v>0.27292576419213976</v>
      </c>
      <c r="H18" s="17">
        <v>0.63905541523386389</v>
      </c>
      <c r="J18" s="16">
        <v>0.25901328273244778</v>
      </c>
      <c r="K18" s="3">
        <v>0.68757168178500672</v>
      </c>
      <c r="L18" s="3">
        <v>0.60867243404891591</v>
      </c>
      <c r="M18" s="17">
        <v>0.66764099037138935</v>
      </c>
      <c r="O18" s="31"/>
      <c r="P18" s="32"/>
      <c r="Q18" s="32">
        <v>3627</v>
      </c>
      <c r="R18" s="32">
        <v>0.38250000000000001</v>
      </c>
      <c r="S18" s="32">
        <v>0.44940000000000002</v>
      </c>
      <c r="T18" s="18">
        <v>0.41149999999999998</v>
      </c>
      <c r="U18" s="3">
        <f t="shared" ref="U18:U23" si="20">S18-R18</f>
        <v>6.6900000000000015E-2</v>
      </c>
    </row>
    <row r="19" spans="5:21" s="3" customFormat="1" x14ac:dyDescent="0.3">
      <c r="E19" s="16">
        <v>0.40334039179018966</v>
      </c>
      <c r="F19" s="3">
        <v>0.36468400131286244</v>
      </c>
      <c r="G19" s="3">
        <v>0.49996311747494038</v>
      </c>
      <c r="H19" s="17">
        <v>0.49403391249738332</v>
      </c>
      <c r="J19" s="16">
        <v>0.40654767409599557</v>
      </c>
      <c r="K19" s="3">
        <v>0.7357457807511022</v>
      </c>
      <c r="L19" s="3">
        <v>0.42209517674530966</v>
      </c>
      <c r="M19" s="17">
        <v>0.36870956146657086</v>
      </c>
      <c r="O19" s="16"/>
      <c r="P19" s="3">
        <v>20231124</v>
      </c>
      <c r="Q19" s="3">
        <v>3631</v>
      </c>
      <c r="R19" s="3">
        <v>0.36370000000000002</v>
      </c>
      <c r="S19" s="3">
        <v>0.4274</v>
      </c>
      <c r="T19" s="17">
        <v>0.5706</v>
      </c>
      <c r="U19" s="3">
        <f t="shared" si="20"/>
        <v>6.3699999999999979E-2</v>
      </c>
    </row>
    <row r="20" spans="5:21" s="3" customFormat="1" x14ac:dyDescent="0.3">
      <c r="E20" s="16">
        <v>0.38707648389398941</v>
      </c>
      <c r="F20" s="3">
        <v>0.28128636493245274</v>
      </c>
      <c r="G20" s="3">
        <v>0.33379634116139595</v>
      </c>
      <c r="H20" s="17">
        <v>0.46377186738281667</v>
      </c>
      <c r="J20" s="16">
        <v>0.44148386355805669</v>
      </c>
      <c r="K20" s="3">
        <v>0.73763045999226906</v>
      </c>
      <c r="L20" s="3">
        <v>0.5510723970745337</v>
      </c>
      <c r="M20" s="17">
        <v>0.48101627176705675</v>
      </c>
      <c r="O20" s="16"/>
      <c r="Q20" s="3">
        <v>3632</v>
      </c>
      <c r="R20" s="3">
        <v>0.33260000000000001</v>
      </c>
      <c r="S20" s="3">
        <v>0.40889999999999999</v>
      </c>
      <c r="T20" s="17">
        <v>0.46560000000000001</v>
      </c>
      <c r="U20" s="3">
        <f t="shared" si="20"/>
        <v>7.6299999999999979E-2</v>
      </c>
    </row>
    <row r="21" spans="5:21" s="3" customFormat="1" x14ac:dyDescent="0.3">
      <c r="E21" s="16">
        <v>0.18640321678694113</v>
      </c>
      <c r="F21" s="3">
        <v>0.18556318426424195</v>
      </c>
      <c r="G21" s="3">
        <v>0.20043714386614617</v>
      </c>
      <c r="H21" s="17">
        <v>0.2974511513410944</v>
      </c>
      <c r="J21" s="16">
        <v>0.77883460152182615</v>
      </c>
      <c r="K21" s="3">
        <v>0.44730439859867654</v>
      </c>
      <c r="L21" s="3">
        <v>0.57168670512196818</v>
      </c>
      <c r="M21" s="17">
        <v>0.44882268140317155</v>
      </c>
      <c r="O21" s="16"/>
      <c r="Q21" s="3">
        <v>3633</v>
      </c>
      <c r="R21" s="3">
        <v>0.36170000000000002</v>
      </c>
      <c r="S21" s="3">
        <v>0.52829999999999999</v>
      </c>
      <c r="T21" s="17">
        <v>0.36149999999999999</v>
      </c>
      <c r="U21" s="3">
        <f t="shared" si="20"/>
        <v>0.16659999999999997</v>
      </c>
    </row>
    <row r="22" spans="5:21" s="3" customFormat="1" x14ac:dyDescent="0.3">
      <c r="E22" s="16">
        <v>0.18399602568584519</v>
      </c>
      <c r="F22" s="3">
        <v>0.20786779608169206</v>
      </c>
      <c r="G22" s="3">
        <v>0.26836717741626304</v>
      </c>
      <c r="H22" s="17">
        <v>0.34351235459951202</v>
      </c>
      <c r="J22" s="16">
        <v>0.70747552383566659</v>
      </c>
      <c r="K22" s="3">
        <v>0.78360548926986195</v>
      </c>
      <c r="L22" s="3">
        <v>0.65690220632081098</v>
      </c>
      <c r="M22" s="17">
        <v>0.55569473024961968</v>
      </c>
      <c r="O22" s="16"/>
      <c r="P22" s="3">
        <v>20231125</v>
      </c>
      <c r="Q22" s="3">
        <v>3624</v>
      </c>
      <c r="R22" s="3">
        <v>0.3644</v>
      </c>
      <c r="S22" s="3">
        <v>0.37630000000000002</v>
      </c>
      <c r="T22" s="17">
        <v>0.31130000000000002</v>
      </c>
      <c r="U22" s="3">
        <f t="shared" si="20"/>
        <v>1.1900000000000022E-2</v>
      </c>
    </row>
    <row r="23" spans="5:21" s="3" customFormat="1" ht="15" thickBot="1" x14ac:dyDescent="0.35">
      <c r="E23" s="16">
        <v>0.33559510450641306</v>
      </c>
      <c r="F23" s="3">
        <v>0.29901692435791866</v>
      </c>
      <c r="G23" s="3">
        <v>0.2345124096150088</v>
      </c>
      <c r="H23" s="17">
        <v>0.15788523998556478</v>
      </c>
      <c r="J23" s="16">
        <v>0.48541284403669721</v>
      </c>
      <c r="K23" s="3">
        <v>0.57580942945917946</v>
      </c>
      <c r="L23" s="3">
        <v>0.67926404773744409</v>
      </c>
      <c r="M23" s="17">
        <v>0.32206914478814658</v>
      </c>
      <c r="O23" s="19"/>
      <c r="P23" s="4"/>
      <c r="Q23" s="4">
        <v>3625</v>
      </c>
      <c r="R23" s="4">
        <v>0.39140000000000003</v>
      </c>
      <c r="S23" s="4">
        <v>0.38419999999999999</v>
      </c>
      <c r="T23" s="30">
        <v>0.31809999999999999</v>
      </c>
      <c r="U23" s="3">
        <f t="shared" si="20"/>
        <v>-7.2000000000000397E-3</v>
      </c>
    </row>
    <row r="24" spans="5:21" s="3" customFormat="1" x14ac:dyDescent="0.3">
      <c r="E24" s="16">
        <v>0.13733119707026781</v>
      </c>
      <c r="F24" s="3">
        <v>0.14717124600900197</v>
      </c>
      <c r="G24" s="3">
        <v>0.21291444387930117</v>
      </c>
      <c r="H24" s="17">
        <v>0.50655353637687583</v>
      </c>
      <c r="J24" s="16">
        <v>0.52787728483512442</v>
      </c>
      <c r="K24" s="3">
        <v>0.72107241292909041</v>
      </c>
      <c r="L24" s="3">
        <v>0.60180959244134846</v>
      </c>
      <c r="M24" s="17">
        <v>0.68692428667715122</v>
      </c>
    </row>
    <row r="25" spans="5:21" s="3" customFormat="1" ht="15" thickBot="1" x14ac:dyDescent="0.35">
      <c r="E25" s="19">
        <v>0.38232563220274179</v>
      </c>
      <c r="F25" s="4">
        <v>0.42010138446745149</v>
      </c>
      <c r="G25" s="4">
        <v>0.63782981659138549</v>
      </c>
      <c r="H25" s="20"/>
      <c r="J25" s="19">
        <v>0.2519534641430804</v>
      </c>
      <c r="K25" s="4">
        <v>0.59952426260704084</v>
      </c>
      <c r="L25" s="4">
        <v>0.27358945507153193</v>
      </c>
      <c r="M25" s="20"/>
      <c r="S25" s="3" t="s">
        <v>33</v>
      </c>
      <c r="T25">
        <v>4.8164859769346702E-2</v>
      </c>
    </row>
    <row r="26" spans="5:21" s="3" customFormat="1" ht="15" thickBot="1" x14ac:dyDescent="0.35">
      <c r="S26" s="3" t="s">
        <v>33</v>
      </c>
      <c r="T26" s="3">
        <f>TTEST(R17:R23,T17:T23,2,1)</f>
        <v>0.3683273523908846</v>
      </c>
    </row>
    <row r="27" spans="5:21" s="3" customFormat="1" x14ac:dyDescent="0.3">
      <c r="E27" s="13" t="s">
        <v>20</v>
      </c>
      <c r="F27" s="14"/>
      <c r="G27" s="14"/>
      <c r="H27" s="15"/>
    </row>
    <row r="28" spans="5:21" s="3" customFormat="1" ht="15" thickBot="1" x14ac:dyDescent="0.35">
      <c r="E28" s="16" t="s">
        <v>25</v>
      </c>
      <c r="H28" s="17"/>
      <c r="O28" s="3" t="s">
        <v>35</v>
      </c>
    </row>
    <row r="29" spans="5:21" s="3" customFormat="1" ht="15" thickBot="1" x14ac:dyDescent="0.35">
      <c r="E29" s="16" t="s">
        <v>4</v>
      </c>
      <c r="F29" s="3" t="s">
        <v>22</v>
      </c>
      <c r="G29" s="3" t="s">
        <v>23</v>
      </c>
      <c r="H29" s="18" t="s">
        <v>24</v>
      </c>
      <c r="O29" s="26" t="s">
        <v>30</v>
      </c>
      <c r="P29" s="27" t="s">
        <v>0</v>
      </c>
      <c r="Q29" s="27" t="s">
        <v>1</v>
      </c>
      <c r="R29" s="28" t="s">
        <v>4</v>
      </c>
      <c r="S29" s="28" t="s">
        <v>22</v>
      </c>
      <c r="T29" s="29" t="s">
        <v>28</v>
      </c>
    </row>
    <row r="30" spans="5:21" s="3" customFormat="1" x14ac:dyDescent="0.3">
      <c r="E30" s="16">
        <v>0.25856496444731741</v>
      </c>
      <c r="F30" s="3">
        <v>0.4613225233360489</v>
      </c>
      <c r="G30" s="3">
        <v>0.4851212286985333</v>
      </c>
      <c r="H30" s="17">
        <v>0.40902273863447003</v>
      </c>
      <c r="O30" s="16" t="s">
        <v>31</v>
      </c>
      <c r="P30" s="3">
        <v>20231123</v>
      </c>
      <c r="Q30" s="3">
        <v>3626</v>
      </c>
      <c r="R30" s="3">
        <v>6.3922139999999992</v>
      </c>
      <c r="S30" s="3">
        <v>7.0924739999999993</v>
      </c>
      <c r="T30" s="17">
        <v>5.1805299999999992</v>
      </c>
      <c r="U30" s="3">
        <f>S30-R30</f>
        <v>0.7002600000000001</v>
      </c>
    </row>
    <row r="31" spans="5:21" s="3" customFormat="1" x14ac:dyDescent="0.3">
      <c r="E31" s="16">
        <v>0.57538939142535994</v>
      </c>
      <c r="F31" s="3">
        <v>0.3723008190618019</v>
      </c>
      <c r="G31" s="3">
        <v>0.37031218439302466</v>
      </c>
      <c r="H31" s="17">
        <v>0.40142793651703917</v>
      </c>
      <c r="O31" s="31"/>
      <c r="P31" s="32"/>
      <c r="Q31" s="32">
        <v>3627</v>
      </c>
      <c r="R31" s="32">
        <v>6.2835170000000016</v>
      </c>
      <c r="S31" s="32">
        <v>6.2490859999999975</v>
      </c>
      <c r="T31" s="18">
        <v>3.9722200000000001</v>
      </c>
      <c r="U31" s="3">
        <f t="shared" ref="U31:U36" si="21">S31-R31</f>
        <v>-3.4431000000004097E-2</v>
      </c>
    </row>
    <row r="32" spans="5:21" s="3" customFormat="1" x14ac:dyDescent="0.3">
      <c r="E32" s="16">
        <v>0.10711881006304708</v>
      </c>
      <c r="F32" s="3">
        <v>0.3249918752031199</v>
      </c>
      <c r="G32" s="3">
        <v>0.20175084647637762</v>
      </c>
      <c r="H32" s="17">
        <v>0.33746436259963924</v>
      </c>
      <c r="O32" s="16"/>
      <c r="P32" s="3">
        <v>20231124</v>
      </c>
      <c r="Q32" s="3">
        <v>3631</v>
      </c>
      <c r="R32" s="3">
        <v>6.5655199999999994</v>
      </c>
      <c r="S32" s="3">
        <v>9.9236599999999946</v>
      </c>
      <c r="T32" s="17">
        <v>10.48892</v>
      </c>
      <c r="U32" s="3">
        <f t="shared" si="21"/>
        <v>3.3581399999999952</v>
      </c>
    </row>
    <row r="33" spans="5:21" s="3" customFormat="1" x14ac:dyDescent="0.3">
      <c r="E33" s="16">
        <v>0.41590103067837242</v>
      </c>
      <c r="F33" s="3">
        <v>0.41946525947292373</v>
      </c>
      <c r="G33" s="3">
        <v>0.34324451881409018</v>
      </c>
      <c r="H33" s="17">
        <v>0.39047739009950877</v>
      </c>
      <c r="O33" s="16"/>
      <c r="Q33" s="3">
        <v>3632</v>
      </c>
      <c r="R33" s="3">
        <v>4.0425690000000003</v>
      </c>
      <c r="S33" s="3">
        <v>8.352940000000002</v>
      </c>
      <c r="T33" s="17">
        <v>5.6504899999999996</v>
      </c>
      <c r="U33" s="3">
        <f t="shared" si="21"/>
        <v>4.3103710000000017</v>
      </c>
    </row>
    <row r="34" spans="5:21" s="3" customFormat="1" x14ac:dyDescent="0.3">
      <c r="E34" s="16">
        <v>0.32713551017923986</v>
      </c>
      <c r="F34" s="3">
        <v>0.67524186942371989</v>
      </c>
      <c r="G34" s="3">
        <v>0.47389885263080611</v>
      </c>
      <c r="H34" s="17">
        <v>0.27465502381922013</v>
      </c>
      <c r="O34" s="16"/>
      <c r="Q34" s="3">
        <v>3633</v>
      </c>
      <c r="R34" s="3">
        <v>8.1481400000000015</v>
      </c>
      <c r="S34" s="3">
        <v>11.31217</v>
      </c>
      <c r="T34" s="17">
        <v>6.3022090000000013</v>
      </c>
      <c r="U34" s="3">
        <f t="shared" si="21"/>
        <v>3.1640299999999986</v>
      </c>
    </row>
    <row r="35" spans="5:21" s="3" customFormat="1" x14ac:dyDescent="0.3">
      <c r="E35" s="16">
        <v>0.54476525064760362</v>
      </c>
      <c r="F35" s="3">
        <v>0.34344948170350947</v>
      </c>
      <c r="G35" s="3">
        <v>0.3383491024521082</v>
      </c>
      <c r="H35" s="17">
        <v>0.28485970659450222</v>
      </c>
      <c r="O35" s="16"/>
      <c r="P35" s="3">
        <v>20231125</v>
      </c>
      <c r="Q35" s="3">
        <v>3624</v>
      </c>
      <c r="R35" s="3">
        <v>6.2237330000000002</v>
      </c>
      <c r="S35" s="3">
        <v>9.1772129999999983</v>
      </c>
      <c r="T35" s="17">
        <v>7.784349999999999</v>
      </c>
      <c r="U35" s="3">
        <f t="shared" si="21"/>
        <v>2.9534799999999981</v>
      </c>
    </row>
    <row r="36" spans="5:21" s="3" customFormat="1" ht="15" thickBot="1" x14ac:dyDescent="0.35">
      <c r="E36" s="16">
        <v>0.38894973336472227</v>
      </c>
      <c r="F36" s="3">
        <v>0.40159793705480756</v>
      </c>
      <c r="G36" s="3">
        <v>0.42262780577904391</v>
      </c>
      <c r="H36" s="17">
        <v>0.1250541099514213</v>
      </c>
      <c r="O36" s="19"/>
      <c r="P36" s="4"/>
      <c r="Q36" s="4">
        <v>3625</v>
      </c>
      <c r="R36" s="4">
        <v>6.594510999999998</v>
      </c>
      <c r="S36" s="4">
        <v>9.9072640000000032</v>
      </c>
      <c r="T36" s="30">
        <v>5.4085400000000003</v>
      </c>
      <c r="U36" s="3">
        <f t="shared" si="21"/>
        <v>3.3127530000000052</v>
      </c>
    </row>
    <row r="37" spans="5:21" s="3" customFormat="1" ht="15" thickBot="1" x14ac:dyDescent="0.35">
      <c r="E37" s="19">
        <v>0.12161997810840393</v>
      </c>
      <c r="F37" s="4">
        <v>0.40529397789051474</v>
      </c>
      <c r="G37" s="4">
        <v>0.38017557199142876</v>
      </c>
      <c r="H37" s="20"/>
    </row>
    <row r="38" spans="5:21" s="3" customFormat="1" ht="15" thickBot="1" x14ac:dyDescent="0.35">
      <c r="S38" s="3" t="s">
        <v>33</v>
      </c>
      <c r="T38" s="3">
        <f>TTEST(R30:R36,S30:S36,2,1)</f>
        <v>5.3782260251256575E-3</v>
      </c>
    </row>
    <row r="39" spans="5:21" s="3" customFormat="1" x14ac:dyDescent="0.3">
      <c r="E39" s="13" t="s">
        <v>26</v>
      </c>
      <c r="F39" s="14"/>
      <c r="G39" s="14"/>
      <c r="H39" s="15"/>
      <c r="S39" s="3" t="s">
        <v>33</v>
      </c>
      <c r="T39" s="3">
        <f>TTEST(R30:R36,T30:T36,2,1)</f>
        <v>0.93281626309657661</v>
      </c>
    </row>
    <row r="40" spans="5:21" s="3" customFormat="1" x14ac:dyDescent="0.3">
      <c r="E40" s="16" t="s">
        <v>4</v>
      </c>
      <c r="F40" s="3" t="s">
        <v>22</v>
      </c>
      <c r="G40" s="3" t="s">
        <v>23</v>
      </c>
      <c r="H40" s="18" t="s">
        <v>24</v>
      </c>
    </row>
    <row r="41" spans="5:21" s="3" customFormat="1" ht="15" thickBot="1" x14ac:dyDescent="0.35">
      <c r="E41" s="16">
        <v>0.39453067757825799</v>
      </c>
      <c r="F41" s="3">
        <v>0.44199519288686834</v>
      </c>
      <c r="G41" s="3">
        <v>0.42685136188393297</v>
      </c>
      <c r="H41" s="17">
        <v>0.50036074395572294</v>
      </c>
      <c r="O41" s="3" t="s">
        <v>36</v>
      </c>
    </row>
    <row r="42" spans="5:21" s="3" customFormat="1" ht="15" thickBot="1" x14ac:dyDescent="0.35">
      <c r="E42" s="16">
        <v>0.41855053451089719</v>
      </c>
      <c r="F42" s="3">
        <v>0.45183880119192416</v>
      </c>
      <c r="G42" s="3">
        <v>0.47688372382603811</v>
      </c>
      <c r="H42" s="17">
        <v>0.47222601067098691</v>
      </c>
      <c r="O42" s="26" t="s">
        <v>30</v>
      </c>
      <c r="P42" s="27" t="s">
        <v>0</v>
      </c>
      <c r="Q42" s="27" t="s">
        <v>1</v>
      </c>
      <c r="R42" s="28" t="s">
        <v>4</v>
      </c>
      <c r="S42" s="28" t="s">
        <v>22</v>
      </c>
      <c r="T42" s="29" t="s">
        <v>28</v>
      </c>
    </row>
    <row r="43" spans="5:21" s="3" customFormat="1" x14ac:dyDescent="0.3">
      <c r="E43" s="16">
        <v>0.35566821975122626</v>
      </c>
      <c r="F43" s="3">
        <v>0.39445329351170549</v>
      </c>
      <c r="G43" s="3">
        <v>0.38296043093260757</v>
      </c>
      <c r="H43" s="17">
        <v>0.4062990774061998</v>
      </c>
      <c r="O43" s="16" t="s">
        <v>31</v>
      </c>
      <c r="P43" s="3">
        <v>20231123</v>
      </c>
      <c r="Q43" s="3">
        <v>3626</v>
      </c>
      <c r="R43" s="3">
        <v>0.17756149999999998</v>
      </c>
      <c r="S43" s="3">
        <v>0.14474436734693877</v>
      </c>
      <c r="T43" s="17">
        <v>0.13632973684210525</v>
      </c>
    </row>
    <row r="44" spans="5:21" s="3" customFormat="1" x14ac:dyDescent="0.3">
      <c r="E44" s="16">
        <v>0.36273200679215684</v>
      </c>
      <c r="F44" s="3">
        <v>0.3550464904480109</v>
      </c>
      <c r="G44" s="3">
        <v>0.33561322237895036</v>
      </c>
      <c r="H44" s="17">
        <v>0.37115886265504211</v>
      </c>
      <c r="O44" s="31"/>
      <c r="P44" s="32"/>
      <c r="Q44" s="32">
        <v>3627</v>
      </c>
      <c r="R44" s="32">
        <v>0.17454213888888892</v>
      </c>
      <c r="S44" s="32">
        <v>0.13018929166666662</v>
      </c>
      <c r="T44" s="18">
        <v>0.12813612903225807</v>
      </c>
    </row>
    <row r="45" spans="5:21" s="3" customFormat="1" x14ac:dyDescent="0.3">
      <c r="E45" s="16">
        <v>0.33672074401815599</v>
      </c>
      <c r="F45" s="3">
        <v>0.3985038649934774</v>
      </c>
      <c r="G45" s="3">
        <v>0.40094364025784557</v>
      </c>
      <c r="H45" s="17">
        <v>0.38406782507598364</v>
      </c>
      <c r="O45" s="16"/>
      <c r="P45" s="3">
        <v>20231124</v>
      </c>
      <c r="Q45" s="3">
        <v>3631</v>
      </c>
      <c r="R45" s="3">
        <v>0.21885066666666664</v>
      </c>
      <c r="S45" s="3">
        <v>0.21573173913043467</v>
      </c>
      <c r="T45" s="17">
        <v>0.25582731707317075</v>
      </c>
    </row>
    <row r="46" spans="5:21" s="3" customFormat="1" x14ac:dyDescent="0.3">
      <c r="E46" s="16">
        <v>0.45015672304172849</v>
      </c>
      <c r="F46" s="3">
        <v>0.38572169427927328</v>
      </c>
      <c r="G46" s="3">
        <v>0.38014985203047158</v>
      </c>
      <c r="H46" s="17">
        <v>0.32292845316330365</v>
      </c>
      <c r="O46" s="16"/>
      <c r="Q46" s="3">
        <v>3632</v>
      </c>
      <c r="R46" s="3">
        <v>0.1443774642857143</v>
      </c>
      <c r="S46" s="3">
        <v>0.1942544186046512</v>
      </c>
      <c r="T46" s="17">
        <v>0.18834966666666667</v>
      </c>
    </row>
    <row r="47" spans="5:21" s="3" customFormat="1" x14ac:dyDescent="0.3">
      <c r="E47" s="16">
        <v>0.35347520125994275</v>
      </c>
      <c r="F47" s="3">
        <v>0.3432938616911943</v>
      </c>
      <c r="G47" s="3">
        <v>0.35793046539666917</v>
      </c>
      <c r="H47" s="17">
        <v>0.32839590096236421</v>
      </c>
      <c r="O47" s="16"/>
      <c r="Q47" s="3">
        <v>3633</v>
      </c>
      <c r="R47" s="3">
        <v>0.24691333333333337</v>
      </c>
      <c r="S47" s="3">
        <v>0.2459167391304348</v>
      </c>
      <c r="T47" s="17">
        <v>0.19097603030303034</v>
      </c>
    </row>
    <row r="48" spans="5:21" s="3" customFormat="1" ht="15" thickBot="1" x14ac:dyDescent="0.35">
      <c r="E48" s="19">
        <v>0.31517107485943369</v>
      </c>
      <c r="F48" s="4">
        <v>0.43392523950262524</v>
      </c>
      <c r="G48" s="4">
        <v>0.54554335483789118</v>
      </c>
      <c r="H48" s="20"/>
      <c r="O48" s="16"/>
      <c r="P48" s="3">
        <v>20231125</v>
      </c>
      <c r="Q48" s="3">
        <v>3624</v>
      </c>
      <c r="R48" s="3">
        <v>0.18859796969696971</v>
      </c>
      <c r="S48" s="3">
        <v>0.21342355813953484</v>
      </c>
      <c r="T48" s="17">
        <v>0.2358893939393939</v>
      </c>
    </row>
    <row r="49" spans="15:20" s="3" customFormat="1" ht="15" thickBot="1" x14ac:dyDescent="0.35">
      <c r="O49" s="19"/>
      <c r="P49" s="4"/>
      <c r="Q49" s="4">
        <v>3625</v>
      </c>
      <c r="R49" s="4">
        <v>0.18841459999999993</v>
      </c>
      <c r="S49" s="4">
        <v>0.22516509090909098</v>
      </c>
      <c r="T49" s="30">
        <v>0.19316214285714287</v>
      </c>
    </row>
    <row r="50" spans="15:20" s="3" customFormat="1" x14ac:dyDescent="0.3"/>
    <row r="51" spans="15:20" s="3" customFormat="1" x14ac:dyDescent="0.3">
      <c r="S51" s="3" t="s">
        <v>33</v>
      </c>
      <c r="T51" s="3">
        <f>TTEST(R43:R49,S43:S49,2,1)</f>
        <v>0.75612252326522378</v>
      </c>
    </row>
    <row r="52" spans="15:20" s="3" customFormat="1" x14ac:dyDescent="0.3">
      <c r="S52" s="3" t="s">
        <v>33</v>
      </c>
      <c r="T52" s="3">
        <f>TTEST(R43:R49,T43:T49,2,1)</f>
        <v>0.93306155219931908</v>
      </c>
    </row>
    <row r="53" spans="15:20" s="3" customFormat="1" x14ac:dyDescent="0.3"/>
    <row r="54" spans="15:20" s="3" customFormat="1" x14ac:dyDescent="0.3"/>
    <row r="55" spans="15:20" s="3" customFormat="1" x14ac:dyDescent="0.3"/>
    <row r="56" spans="15:20" s="3" customFormat="1" x14ac:dyDescent="0.3"/>
    <row r="57" spans="15:20" s="3" customFormat="1" x14ac:dyDescent="0.3"/>
    <row r="58" spans="15:20" s="3" customFormat="1" x14ac:dyDescent="0.3"/>
    <row r="59" spans="15:20" s="3" customFormat="1" x14ac:dyDescent="0.3"/>
    <row r="60" spans="15:20" s="3" customFormat="1" x14ac:dyDescent="0.3"/>
    <row r="61" spans="15:20" s="3" customFormat="1" x14ac:dyDescent="0.3"/>
    <row r="62" spans="15:20" s="3" customFormat="1" x14ac:dyDescent="0.3"/>
    <row r="63" spans="15:20" s="3" customFormat="1" x14ac:dyDescent="0.3"/>
    <row r="64" spans="15:20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"/>
  <sheetViews>
    <sheetView topLeftCell="X1" workbookViewId="0">
      <selection sqref="A1:XFD3"/>
    </sheetView>
  </sheetViews>
  <sheetFormatPr defaultRowHeight="14.4" x14ac:dyDescent="0.3"/>
  <cols>
    <col min="4" max="4" width="12.88671875" style="3" bestFit="1" customWidth="1"/>
    <col min="5" max="5" width="12.88671875" style="1" bestFit="1" customWidth="1"/>
    <col min="11" max="12" width="12" bestFit="1" customWidth="1"/>
    <col min="24" max="24" width="12" bestFit="1" customWidth="1"/>
  </cols>
  <sheetData>
    <row r="1" spans="1:53" x14ac:dyDescent="0.3">
      <c r="A1" s="6" t="s">
        <v>45</v>
      </c>
    </row>
    <row r="2" spans="1:53" s="2" customFormat="1" x14ac:dyDescent="0.3">
      <c r="D2" s="6" t="s">
        <v>3</v>
      </c>
      <c r="E2" s="5"/>
      <c r="F2" s="2" t="s">
        <v>5</v>
      </c>
      <c r="I2" s="2" t="s">
        <v>6</v>
      </c>
      <c r="N2" s="6"/>
      <c r="O2" s="6"/>
      <c r="P2" s="6"/>
      <c r="Q2" s="5"/>
      <c r="R2" s="2" t="s">
        <v>8</v>
      </c>
      <c r="U2" s="2" t="s">
        <v>9</v>
      </c>
      <c r="Z2" s="6"/>
      <c r="AA2" s="6"/>
      <c r="AB2" s="6"/>
      <c r="AC2" s="5"/>
      <c r="AD2" s="2" t="s">
        <v>10</v>
      </c>
      <c r="AG2" s="2" t="s">
        <v>11</v>
      </c>
      <c r="AL2" s="6"/>
      <c r="AM2" s="6"/>
      <c r="AN2" s="6"/>
      <c r="AO2" s="5"/>
      <c r="AP2" s="2" t="s">
        <v>12</v>
      </c>
      <c r="AS2" s="2" t="s">
        <v>13</v>
      </c>
      <c r="AX2" s="6"/>
      <c r="AY2" s="6"/>
      <c r="AZ2" s="6"/>
      <c r="BA2" s="5"/>
    </row>
    <row r="3" spans="1:53" s="7" customFormat="1" ht="15" thickBot="1" x14ac:dyDescent="0.35">
      <c r="A3" s="7" t="s">
        <v>30</v>
      </c>
      <c r="B3" s="7" t="s">
        <v>0</v>
      </c>
      <c r="C3" s="7" t="s">
        <v>1</v>
      </c>
      <c r="D3" s="7" t="s">
        <v>2</v>
      </c>
      <c r="E3" s="8" t="s">
        <v>7</v>
      </c>
      <c r="F3" s="7" t="s">
        <v>2</v>
      </c>
      <c r="G3" s="7" t="s">
        <v>7</v>
      </c>
      <c r="H3" s="7" t="s">
        <v>19</v>
      </c>
      <c r="I3" s="7" t="s">
        <v>2</v>
      </c>
      <c r="J3" s="7" t="s">
        <v>7</v>
      </c>
      <c r="K3" s="7" t="s">
        <v>19</v>
      </c>
      <c r="L3" s="7" t="s">
        <v>27</v>
      </c>
      <c r="M3" s="7" t="s">
        <v>39</v>
      </c>
      <c r="N3" s="7" t="s">
        <v>40</v>
      </c>
      <c r="O3" s="7" t="s">
        <v>41</v>
      </c>
      <c r="Q3" s="8"/>
      <c r="R3" s="7" t="s">
        <v>2</v>
      </c>
      <c r="S3" s="7" t="s">
        <v>7</v>
      </c>
      <c r="T3" s="7" t="s">
        <v>19</v>
      </c>
      <c r="U3" s="7" t="s">
        <v>2</v>
      </c>
      <c r="V3" s="7" t="s">
        <v>7</v>
      </c>
      <c r="W3" s="7" t="s">
        <v>20</v>
      </c>
      <c r="X3" s="7" t="s">
        <v>22</v>
      </c>
      <c r="Y3" s="7" t="s">
        <v>39</v>
      </c>
      <c r="Z3" s="7" t="s">
        <v>40</v>
      </c>
      <c r="AA3" s="7" t="s">
        <v>41</v>
      </c>
      <c r="AC3" s="8"/>
      <c r="AD3" s="7" t="s">
        <v>2</v>
      </c>
      <c r="AE3" s="7" t="s">
        <v>7</v>
      </c>
      <c r="AF3" s="7" t="s">
        <v>20</v>
      </c>
      <c r="AG3" s="7" t="s">
        <v>2</v>
      </c>
      <c r="AH3" s="7" t="s">
        <v>7</v>
      </c>
      <c r="AI3" s="7" t="s">
        <v>20</v>
      </c>
      <c r="AJ3" s="7" t="s">
        <v>28</v>
      </c>
      <c r="AK3" s="7" t="s">
        <v>39</v>
      </c>
      <c r="AL3" s="7" t="s">
        <v>40</v>
      </c>
      <c r="AM3" s="7" t="s">
        <v>41</v>
      </c>
      <c r="AO3" s="8"/>
      <c r="AP3" s="7" t="s">
        <v>2</v>
      </c>
      <c r="AQ3" s="7" t="s">
        <v>7</v>
      </c>
      <c r="AR3" s="7" t="s">
        <v>20</v>
      </c>
      <c r="AS3" s="7" t="s">
        <v>2</v>
      </c>
      <c r="AT3" s="7" t="s">
        <v>7</v>
      </c>
      <c r="AU3" s="7" t="s">
        <v>20</v>
      </c>
      <c r="AV3" s="7" t="s">
        <v>28</v>
      </c>
      <c r="AW3" s="7" t="s">
        <v>14</v>
      </c>
      <c r="AX3" s="7" t="s">
        <v>15</v>
      </c>
      <c r="AY3" s="7" t="s">
        <v>18</v>
      </c>
      <c r="AZ3" s="7" t="s">
        <v>26</v>
      </c>
      <c r="BA3" s="8" t="s">
        <v>7</v>
      </c>
    </row>
    <row r="4" spans="1:53" x14ac:dyDescent="0.3">
      <c r="A4" t="s">
        <v>31</v>
      </c>
      <c r="B4">
        <v>20231123</v>
      </c>
      <c r="C4">
        <v>3626</v>
      </c>
      <c r="D4" s="3">
        <v>145</v>
      </c>
      <c r="F4" s="9">
        <v>74</v>
      </c>
      <c r="G4" s="9">
        <v>159.40899999999999</v>
      </c>
      <c r="H4" s="9">
        <f>F4/G4</f>
        <v>0.46421469302235135</v>
      </c>
      <c r="I4" s="9">
        <v>21</v>
      </c>
      <c r="J4" s="9">
        <v>71.009</v>
      </c>
      <c r="K4" s="9">
        <f t="shared" ref="K4:K11" si="0">I4/J4</f>
        <v>0.29573716007829992</v>
      </c>
      <c r="L4" s="9">
        <f>J4/(G4+J4)</f>
        <v>0.30817470857311496</v>
      </c>
      <c r="M4" s="9">
        <v>4.1121999999999996</v>
      </c>
      <c r="N4" s="10">
        <v>3.5226000000000002</v>
      </c>
      <c r="O4" s="10">
        <v>3.9487999999999999</v>
      </c>
      <c r="P4" s="10"/>
      <c r="Q4" s="11"/>
      <c r="R4" s="9">
        <v>120</v>
      </c>
      <c r="S4" s="9">
        <v>264.214</v>
      </c>
      <c r="T4" s="41">
        <f t="shared" ref="T4:T11" si="1">R4/S4</f>
        <v>0.45417729567698911</v>
      </c>
      <c r="U4" s="9">
        <v>74</v>
      </c>
      <c r="V4" s="9">
        <v>170.85</v>
      </c>
      <c r="W4" s="41">
        <f t="shared" ref="W4:W11" si="2">U4/V4</f>
        <v>0.4331284752707053</v>
      </c>
      <c r="X4" s="9">
        <f>S4/(S4+V4)</f>
        <v>0.60729915598624573</v>
      </c>
      <c r="Y4" s="9">
        <v>3.6074999999999999</v>
      </c>
      <c r="Z4" s="10">
        <v>3.6558000000000002</v>
      </c>
      <c r="AA4" s="10">
        <v>3.5911</v>
      </c>
      <c r="AB4" s="10"/>
      <c r="AC4" s="11"/>
      <c r="AD4" s="12">
        <v>24</v>
      </c>
      <c r="AE4" s="12">
        <v>81.837999999999994</v>
      </c>
      <c r="AF4" s="12">
        <f t="shared" ref="AF4:AF11" si="3">AD4/AE4</f>
        <v>0.29326229868765125</v>
      </c>
      <c r="AG4" s="12">
        <v>59</v>
      </c>
      <c r="AH4" s="12">
        <v>137.87</v>
      </c>
      <c r="AI4" s="12">
        <f t="shared" ref="AI4:AI11" si="4">AG4/AH4</f>
        <v>0.42793936316820191</v>
      </c>
      <c r="AJ4" s="12">
        <f>AH4/(AE4+AH4)</f>
        <v>0.62751470133085729</v>
      </c>
      <c r="AK4" s="9">
        <v>3.5741999999999998</v>
      </c>
      <c r="AL4" s="10">
        <v>3.593</v>
      </c>
      <c r="AM4" s="10">
        <v>3.5718000000000001</v>
      </c>
      <c r="AN4" s="10"/>
      <c r="AO4" s="11"/>
      <c r="AP4" s="12">
        <v>28</v>
      </c>
      <c r="AQ4" s="12">
        <v>45.526000000000003</v>
      </c>
      <c r="AR4" s="37">
        <f t="shared" ref="AR4:AR10" si="5">AP4/AQ4</f>
        <v>0.61503316786012385</v>
      </c>
      <c r="AS4" s="12">
        <v>51</v>
      </c>
      <c r="AT4" s="12">
        <v>109.259</v>
      </c>
      <c r="AU4" s="37">
        <f t="shared" ref="AU4:AU10" si="6">AS4/AT4</f>
        <v>0.46678076863233237</v>
      </c>
      <c r="AV4" s="37">
        <f>AT4/(AQ4+AT4)</f>
        <v>0.70587589236683146</v>
      </c>
      <c r="AW4" s="12">
        <v>55</v>
      </c>
      <c r="AX4" s="10">
        <v>100</v>
      </c>
      <c r="AY4" s="10">
        <f t="shared" ref="AY4:AY10" si="7">AW4+AX4</f>
        <v>155</v>
      </c>
      <c r="AZ4" s="10">
        <f>AY4/BA4</f>
        <v>0.50036074395572294</v>
      </c>
      <c r="BA4" s="11">
        <v>309.7765</v>
      </c>
    </row>
    <row r="5" spans="1:53" s="21" customFormat="1" x14ac:dyDescent="0.3">
      <c r="C5" s="21">
        <v>3627</v>
      </c>
      <c r="D5" s="44">
        <v>138</v>
      </c>
      <c r="E5" s="22"/>
      <c r="F5" s="23">
        <v>52</v>
      </c>
      <c r="G5" s="23">
        <v>143.31</v>
      </c>
      <c r="H5" s="23">
        <f t="shared" ref="H5:H11" si="8">F5/G5</f>
        <v>0.36284976624101595</v>
      </c>
      <c r="I5" s="23">
        <v>50</v>
      </c>
      <c r="J5" s="23">
        <v>98.158000000000001</v>
      </c>
      <c r="K5" s="23">
        <f t="shared" si="0"/>
        <v>0.50938283176103827</v>
      </c>
      <c r="L5" s="23">
        <f t="shared" ref="L5:L11" si="9">J5/(G5+J5)</f>
        <v>0.40650520980005628</v>
      </c>
      <c r="M5" s="23">
        <v>3.5192999999999999</v>
      </c>
      <c r="N5" s="24">
        <v>3.9239000000000002</v>
      </c>
      <c r="O5" s="24">
        <v>3.7824</v>
      </c>
      <c r="P5" s="24"/>
      <c r="Q5" s="25"/>
      <c r="R5" s="24">
        <v>119</v>
      </c>
      <c r="S5" s="24">
        <v>306.935</v>
      </c>
      <c r="T5" s="42">
        <f t="shared" si="1"/>
        <v>0.38770423705344781</v>
      </c>
      <c r="U5" s="24">
        <v>67</v>
      </c>
      <c r="V5" s="24">
        <v>136.90100000000001</v>
      </c>
      <c r="W5" s="42">
        <f t="shared" si="2"/>
        <v>0.48940475233928166</v>
      </c>
      <c r="X5" s="23">
        <f t="shared" ref="X5:X11" si="10">S5/(S5+V5)</f>
        <v>0.69155048261069407</v>
      </c>
      <c r="Y5" s="24">
        <v>3.4350999999999998</v>
      </c>
      <c r="Z5" s="24">
        <v>3.6307</v>
      </c>
      <c r="AA5" s="24">
        <v>3.5255999999999998</v>
      </c>
      <c r="AB5" s="24"/>
      <c r="AC5" s="25"/>
      <c r="AD5" s="24">
        <v>72</v>
      </c>
      <c r="AE5" s="24">
        <v>136.49299999999999</v>
      </c>
      <c r="AF5" s="24">
        <f t="shared" si="3"/>
        <v>0.52749957873297537</v>
      </c>
      <c r="AG5" s="24">
        <v>40</v>
      </c>
      <c r="AH5" s="24">
        <v>108.63</v>
      </c>
      <c r="AI5" s="24">
        <f t="shared" si="4"/>
        <v>0.3682224063334254</v>
      </c>
      <c r="AJ5" s="24">
        <f t="shared" ref="AJ5:AJ11" si="11">AH5/(AE5+AH5)</f>
        <v>0.44316526804910189</v>
      </c>
      <c r="AK5" s="24">
        <v>3.4506000000000001</v>
      </c>
      <c r="AL5" s="24">
        <v>3.3416000000000001</v>
      </c>
      <c r="AM5" s="24">
        <v>3.4822000000000002</v>
      </c>
      <c r="AN5" s="24"/>
      <c r="AO5" s="25"/>
      <c r="AP5" s="24">
        <v>70</v>
      </c>
      <c r="AQ5" s="24">
        <v>141.44</v>
      </c>
      <c r="AR5" s="38">
        <f t="shared" si="5"/>
        <v>0.49490950226244346</v>
      </c>
      <c r="AS5" s="24">
        <v>34</v>
      </c>
      <c r="AT5" s="24">
        <v>80.495000000000005</v>
      </c>
      <c r="AU5" s="38">
        <f t="shared" si="6"/>
        <v>0.42238648363252373</v>
      </c>
      <c r="AV5" s="38">
        <f t="shared" ref="AV5:AV10" si="12">AT5/(AQ5+AT5)</f>
        <v>0.3626962849482957</v>
      </c>
      <c r="AW5" s="24">
        <v>90</v>
      </c>
      <c r="AX5" s="24">
        <v>53</v>
      </c>
      <c r="AY5" s="24">
        <f t="shared" si="7"/>
        <v>143</v>
      </c>
      <c r="AZ5" s="24">
        <f t="shared" ref="AZ5:AZ10" si="13">AY5/BA5</f>
        <v>0.47222601067098691</v>
      </c>
      <c r="BA5" s="25">
        <v>302.8211</v>
      </c>
    </row>
    <row r="6" spans="1:53" x14ac:dyDescent="0.3">
      <c r="B6">
        <v>20231124</v>
      </c>
      <c r="C6">
        <v>3631</v>
      </c>
      <c r="D6" s="3">
        <v>115</v>
      </c>
      <c r="F6" s="12">
        <v>66</v>
      </c>
      <c r="G6" s="12">
        <v>133.58600000000001</v>
      </c>
      <c r="H6" s="9">
        <f t="shared" si="8"/>
        <v>0.4940637491952749</v>
      </c>
      <c r="I6" s="12">
        <v>22</v>
      </c>
      <c r="J6" s="12">
        <v>83.64</v>
      </c>
      <c r="K6" s="9">
        <f t="shared" si="0"/>
        <v>0.2630320420851267</v>
      </c>
      <c r="L6" s="9">
        <f t="shared" si="9"/>
        <v>0.38503678196900926</v>
      </c>
      <c r="M6" s="12">
        <v>4.4855999999999998</v>
      </c>
      <c r="N6" s="12">
        <v>3.7082999999999999</v>
      </c>
      <c r="O6" s="10">
        <v>4.18</v>
      </c>
      <c r="P6" s="10"/>
      <c r="Q6" s="11"/>
      <c r="R6" s="12">
        <v>111</v>
      </c>
      <c r="S6" s="12">
        <v>326.43400000000003</v>
      </c>
      <c r="T6" s="41">
        <f t="shared" si="1"/>
        <v>0.34003810877543389</v>
      </c>
      <c r="U6" s="12">
        <v>52</v>
      </c>
      <c r="V6" s="12">
        <v>124.474</v>
      </c>
      <c r="W6" s="41">
        <f t="shared" si="2"/>
        <v>0.41775792534987227</v>
      </c>
      <c r="X6" s="9">
        <f t="shared" si="10"/>
        <v>0.72394812245513496</v>
      </c>
      <c r="Y6" s="12">
        <v>4.2640000000000002</v>
      </c>
      <c r="Z6" s="12">
        <v>3.5070999999999999</v>
      </c>
      <c r="AA6" s="10">
        <v>4.0423999999999998</v>
      </c>
      <c r="AB6" s="10"/>
      <c r="AC6" s="11"/>
      <c r="AD6" s="12">
        <v>41</v>
      </c>
      <c r="AE6" s="12">
        <v>110.94199999999999</v>
      </c>
      <c r="AF6" s="12">
        <f t="shared" si="3"/>
        <v>0.36956247408555826</v>
      </c>
      <c r="AG6" s="12">
        <v>45</v>
      </c>
      <c r="AH6" s="12">
        <v>139.553</v>
      </c>
      <c r="AI6" s="12">
        <f t="shared" si="4"/>
        <v>0.32245813418557823</v>
      </c>
      <c r="AJ6" s="12">
        <f>AH6/(AE6+AH6)</f>
        <v>0.55710892432982695</v>
      </c>
      <c r="AK6" s="12">
        <v>4.1512000000000002</v>
      </c>
      <c r="AL6" s="12">
        <v>3.7978000000000001</v>
      </c>
      <c r="AM6" s="10">
        <v>4.1025999999999998</v>
      </c>
      <c r="AN6" s="10"/>
      <c r="AO6" s="11"/>
      <c r="AP6" s="12">
        <v>47</v>
      </c>
      <c r="AQ6" s="12">
        <v>109.072</v>
      </c>
      <c r="AR6" s="37">
        <f t="shared" si="5"/>
        <v>0.43090802405750328</v>
      </c>
      <c r="AS6" s="12">
        <v>31</v>
      </c>
      <c r="AT6" s="12">
        <v>99.483999999999995</v>
      </c>
      <c r="AU6" s="37">
        <f t="shared" si="6"/>
        <v>0.31160789674721567</v>
      </c>
      <c r="AV6" s="37">
        <f t="shared" si="12"/>
        <v>0.47701336811216172</v>
      </c>
      <c r="AW6" s="12">
        <v>69</v>
      </c>
      <c r="AX6" s="12">
        <v>55</v>
      </c>
      <c r="AY6" s="10">
        <f t="shared" si="7"/>
        <v>124</v>
      </c>
      <c r="AZ6" s="10">
        <f t="shared" si="13"/>
        <v>0.4062990774061998</v>
      </c>
      <c r="BA6" s="11">
        <v>305.19389999999999</v>
      </c>
    </row>
    <row r="7" spans="1:53" x14ac:dyDescent="0.3">
      <c r="C7">
        <v>3632</v>
      </c>
      <c r="D7" s="3">
        <v>100</v>
      </c>
      <c r="E7" s="1">
        <v>330.1</v>
      </c>
      <c r="F7" s="12">
        <v>10</v>
      </c>
      <c r="G7" s="12">
        <v>46.478000000000002</v>
      </c>
      <c r="H7" s="9">
        <f t="shared" si="8"/>
        <v>0.2151555574680494</v>
      </c>
      <c r="I7" s="12">
        <v>72</v>
      </c>
      <c r="J7" s="12">
        <v>190.51900000000001</v>
      </c>
      <c r="K7" s="9">
        <f t="shared" si="0"/>
        <v>0.37791506358945826</v>
      </c>
      <c r="L7" s="9">
        <f t="shared" si="9"/>
        <v>0.80388781292590195</v>
      </c>
      <c r="M7" s="12">
        <v>3.4279000000000002</v>
      </c>
      <c r="N7" s="12">
        <v>4.0551000000000004</v>
      </c>
      <c r="O7" s="10">
        <v>4.1946000000000003</v>
      </c>
      <c r="P7" s="10"/>
      <c r="Q7" s="11"/>
      <c r="R7" s="12">
        <v>57</v>
      </c>
      <c r="S7" s="12">
        <v>258.43400000000003</v>
      </c>
      <c r="T7" s="41">
        <f t="shared" si="1"/>
        <v>0.22055921434486173</v>
      </c>
      <c r="U7" s="12">
        <v>107</v>
      </c>
      <c r="V7" s="12">
        <v>242.114</v>
      </c>
      <c r="W7" s="41">
        <f t="shared" si="2"/>
        <v>0.44194057344887117</v>
      </c>
      <c r="X7" s="9">
        <f>S7/(S7+V7)</f>
        <v>0.51630213286238291</v>
      </c>
      <c r="Y7" s="12">
        <v>4.0018000000000002</v>
      </c>
      <c r="Z7" s="12">
        <v>4.1204000000000001</v>
      </c>
      <c r="AA7" s="10">
        <v>4.2625999999999999</v>
      </c>
      <c r="AB7" s="10"/>
      <c r="AC7" s="11"/>
      <c r="AD7" s="12">
        <v>26</v>
      </c>
      <c r="AE7" s="12">
        <v>120.39400000000001</v>
      </c>
      <c r="AF7" s="12">
        <f t="shared" si="3"/>
        <v>0.21595760586075718</v>
      </c>
      <c r="AG7" s="12">
        <v>51</v>
      </c>
      <c r="AH7" s="12">
        <v>147.95099999999999</v>
      </c>
      <c r="AI7" s="12">
        <f t="shared" si="4"/>
        <v>0.3447087211306446</v>
      </c>
      <c r="AJ7" s="12">
        <f t="shared" si="11"/>
        <v>0.55134621476084877</v>
      </c>
      <c r="AK7" s="12">
        <v>3.3677999999999999</v>
      </c>
      <c r="AL7" s="12">
        <v>4.2613000000000003</v>
      </c>
      <c r="AM7" s="10">
        <v>4.2470999999999997</v>
      </c>
      <c r="AN7" s="10"/>
      <c r="AO7" s="11"/>
      <c r="AP7" s="12">
        <v>42</v>
      </c>
      <c r="AQ7" s="12">
        <v>125.256</v>
      </c>
      <c r="AR7" s="37">
        <f t="shared" si="5"/>
        <v>0.33531327840582487</v>
      </c>
      <c r="AS7" s="12">
        <v>37</v>
      </c>
      <c r="AT7" s="12">
        <v>91.986999999999995</v>
      </c>
      <c r="AU7" s="37">
        <f t="shared" si="6"/>
        <v>0.40223074999728226</v>
      </c>
      <c r="AV7" s="37">
        <f t="shared" si="12"/>
        <v>0.42342906330698804</v>
      </c>
      <c r="AW7" s="12">
        <v>68</v>
      </c>
      <c r="AX7" s="12">
        <v>49</v>
      </c>
      <c r="AY7" s="10">
        <f t="shared" si="7"/>
        <v>117</v>
      </c>
      <c r="AZ7" s="10">
        <f t="shared" si="13"/>
        <v>0.37115886265504211</v>
      </c>
      <c r="BA7" s="11">
        <v>315.22890000000001</v>
      </c>
    </row>
    <row r="8" spans="1:53" x14ac:dyDescent="0.3">
      <c r="C8">
        <v>3633</v>
      </c>
      <c r="D8" s="3">
        <v>120</v>
      </c>
      <c r="E8" s="1">
        <v>302.64</v>
      </c>
      <c r="F8" s="12">
        <v>11</v>
      </c>
      <c r="G8" s="12">
        <v>65.704999999999998</v>
      </c>
      <c r="H8" s="9">
        <f t="shared" si="8"/>
        <v>0.16741496080967963</v>
      </c>
      <c r="I8" s="12">
        <v>47</v>
      </c>
      <c r="J8" s="12">
        <v>151.096</v>
      </c>
      <c r="K8" s="9">
        <f t="shared" si="0"/>
        <v>0.31106051781648753</v>
      </c>
      <c r="L8" s="9">
        <f t="shared" si="9"/>
        <v>0.69693405473221992</v>
      </c>
      <c r="M8" s="12">
        <v>3.6715</v>
      </c>
      <c r="N8" s="12">
        <v>4.4073000000000002</v>
      </c>
      <c r="O8" s="12">
        <v>4.3890000000000002</v>
      </c>
      <c r="P8" s="10"/>
      <c r="Q8" s="11"/>
      <c r="R8" s="12">
        <v>78</v>
      </c>
      <c r="S8" s="12">
        <v>372.79300000000001</v>
      </c>
      <c r="T8" s="41">
        <f t="shared" si="1"/>
        <v>0.20923139651227357</v>
      </c>
      <c r="U8" s="12">
        <v>86</v>
      </c>
      <c r="V8" s="12">
        <v>124.04900000000001</v>
      </c>
      <c r="W8" s="41">
        <f t="shared" si="2"/>
        <v>0.69327443187772575</v>
      </c>
      <c r="X8" s="9">
        <f t="shared" si="10"/>
        <v>0.75032505303496888</v>
      </c>
      <c r="Y8" s="12">
        <v>3.8462000000000001</v>
      </c>
      <c r="Z8" s="12">
        <v>4.0217999999999998</v>
      </c>
      <c r="AA8" s="12">
        <v>4.1016000000000004</v>
      </c>
      <c r="AB8" s="10"/>
      <c r="AC8" s="11"/>
      <c r="AD8" s="12">
        <v>25</v>
      </c>
      <c r="AE8" s="12">
        <v>96.457999999999998</v>
      </c>
      <c r="AF8" s="12">
        <f t="shared" si="3"/>
        <v>0.25918016131373239</v>
      </c>
      <c r="AG8" s="12">
        <v>76</v>
      </c>
      <c r="AH8" s="12">
        <v>160.97300000000001</v>
      </c>
      <c r="AI8" s="12">
        <f t="shared" si="4"/>
        <v>0.47212886633162077</v>
      </c>
      <c r="AJ8" s="12">
        <f t="shared" si="11"/>
        <v>0.62530542164696556</v>
      </c>
      <c r="AK8" s="12">
        <v>3.9542000000000002</v>
      </c>
      <c r="AL8" s="12">
        <v>4.3178999999999998</v>
      </c>
      <c r="AM8" s="12">
        <v>4.1561000000000003</v>
      </c>
      <c r="AN8" s="10"/>
      <c r="AO8" s="11"/>
      <c r="AP8" s="12">
        <v>34</v>
      </c>
      <c r="AQ8" s="12">
        <v>97.92</v>
      </c>
      <c r="AR8" s="37">
        <f t="shared" si="5"/>
        <v>0.34722222222222221</v>
      </c>
      <c r="AS8" s="12">
        <v>41</v>
      </c>
      <c r="AT8" s="12">
        <v>125.12</v>
      </c>
      <c r="AU8" s="37">
        <f t="shared" si="6"/>
        <v>0.32768542199488487</v>
      </c>
      <c r="AV8" s="37">
        <f t="shared" si="12"/>
        <v>0.5609756097560975</v>
      </c>
      <c r="AW8" s="12">
        <v>59</v>
      </c>
      <c r="AX8" s="12">
        <v>59</v>
      </c>
      <c r="AY8" s="12">
        <f t="shared" si="7"/>
        <v>118</v>
      </c>
      <c r="AZ8" s="10">
        <f t="shared" si="13"/>
        <v>0.38406782507598364</v>
      </c>
      <c r="BA8" s="11">
        <v>307.23739999999998</v>
      </c>
    </row>
    <row r="9" spans="1:53" x14ac:dyDescent="0.3">
      <c r="B9">
        <v>20231125</v>
      </c>
      <c r="C9">
        <v>3624</v>
      </c>
      <c r="D9" s="3">
        <v>87</v>
      </c>
      <c r="E9" s="1">
        <v>301.29000000000002</v>
      </c>
      <c r="F9" s="12">
        <v>45</v>
      </c>
      <c r="G9" s="12">
        <v>113.917</v>
      </c>
      <c r="H9" s="9">
        <f t="shared" si="8"/>
        <v>0.3950244476241474</v>
      </c>
      <c r="I9" s="12">
        <v>61</v>
      </c>
      <c r="J9" s="12">
        <v>134.691</v>
      </c>
      <c r="K9" s="9">
        <f t="shared" si="0"/>
        <v>0.45288846322322945</v>
      </c>
      <c r="L9" s="9">
        <f t="shared" si="9"/>
        <v>0.54178063457330417</v>
      </c>
      <c r="M9" s="12">
        <v>4.2542</v>
      </c>
      <c r="N9" s="12">
        <v>3.867</v>
      </c>
      <c r="O9" s="12">
        <v>4.0231000000000003</v>
      </c>
      <c r="P9" s="10"/>
      <c r="Q9" s="11"/>
      <c r="R9" s="12">
        <v>107</v>
      </c>
      <c r="S9" s="12">
        <v>284.80099999999999</v>
      </c>
      <c r="T9" s="41">
        <f t="shared" si="1"/>
        <v>0.37570092801640448</v>
      </c>
      <c r="U9" s="9">
        <v>81</v>
      </c>
      <c r="V9" s="12">
        <v>212.68700000000001</v>
      </c>
      <c r="W9" s="41">
        <f t="shared" si="2"/>
        <v>0.38084133021764377</v>
      </c>
      <c r="X9" s="9">
        <f>S9/(S9+V9)</f>
        <v>0.57247813012575177</v>
      </c>
      <c r="Y9" s="12">
        <v>4.0656999999999996</v>
      </c>
      <c r="Z9" s="12">
        <v>4.3383000000000003</v>
      </c>
      <c r="AA9" s="12">
        <v>4.1909000000000001</v>
      </c>
      <c r="AB9" s="10"/>
      <c r="AC9" s="11"/>
      <c r="AD9" s="12">
        <v>25</v>
      </c>
      <c r="AE9" s="12">
        <v>96.866</v>
      </c>
      <c r="AF9" s="12">
        <f t="shared" si="3"/>
        <v>0.25808849338261103</v>
      </c>
      <c r="AG9" s="12">
        <v>78</v>
      </c>
      <c r="AH9" s="12">
        <v>194.36099999999999</v>
      </c>
      <c r="AI9" s="12">
        <f t="shared" si="4"/>
        <v>0.40131507864232024</v>
      </c>
      <c r="AJ9" s="12">
        <f>AH9/(AE9+AH9)</f>
        <v>0.66738660907127434</v>
      </c>
      <c r="AK9" s="12">
        <v>4.5129999999999999</v>
      </c>
      <c r="AL9" s="12">
        <v>4.0736999999999997</v>
      </c>
      <c r="AM9" s="12">
        <v>4.2093999999999996</v>
      </c>
      <c r="AN9" s="10"/>
      <c r="AO9" s="11"/>
      <c r="AP9" s="12">
        <v>35</v>
      </c>
      <c r="AQ9" s="12">
        <v>172.363</v>
      </c>
      <c r="AR9" s="37">
        <f t="shared" si="5"/>
        <v>0.20305982142339132</v>
      </c>
      <c r="AS9" s="12">
        <v>39</v>
      </c>
      <c r="AT9" s="12">
        <v>102.425</v>
      </c>
      <c r="AU9" s="37">
        <f t="shared" si="6"/>
        <v>0.3807664144495973</v>
      </c>
      <c r="AV9" s="37">
        <f t="shared" si="12"/>
        <v>0.37274189557040333</v>
      </c>
      <c r="AW9" s="12">
        <v>47</v>
      </c>
      <c r="AX9" s="12">
        <v>56</v>
      </c>
      <c r="AY9" s="12">
        <f t="shared" si="7"/>
        <v>103</v>
      </c>
      <c r="AZ9" s="10">
        <f t="shared" si="13"/>
        <v>0.32292845316330365</v>
      </c>
      <c r="BA9" s="11">
        <v>318.95609999999999</v>
      </c>
    </row>
    <row r="10" spans="1:53" x14ac:dyDescent="0.3">
      <c r="C10">
        <v>3625</v>
      </c>
      <c r="D10" s="3">
        <v>113</v>
      </c>
      <c r="F10" s="12">
        <v>19</v>
      </c>
      <c r="G10" s="9">
        <v>105.298</v>
      </c>
      <c r="H10" s="9">
        <f t="shared" si="8"/>
        <v>0.18044027426921688</v>
      </c>
      <c r="I10" s="12">
        <v>58</v>
      </c>
      <c r="J10" s="9">
        <v>148.71600000000001</v>
      </c>
      <c r="K10" s="9">
        <f t="shared" si="0"/>
        <v>0.39000511041179159</v>
      </c>
      <c r="L10" s="9">
        <f t="shared" si="9"/>
        <v>0.58546379333422571</v>
      </c>
      <c r="M10" s="12">
        <v>4.1966000000000001</v>
      </c>
      <c r="N10" s="12">
        <v>4.2541000000000002</v>
      </c>
      <c r="O10" s="12">
        <v>4.3087</v>
      </c>
      <c r="P10" s="10"/>
      <c r="Q10" s="11"/>
      <c r="R10" s="12">
        <v>70</v>
      </c>
      <c r="S10" s="12">
        <v>324.666</v>
      </c>
      <c r="T10" s="41">
        <f t="shared" si="1"/>
        <v>0.21560619220984026</v>
      </c>
      <c r="U10" s="12">
        <v>51</v>
      </c>
      <c r="V10" s="12">
        <v>133.34800000000001</v>
      </c>
      <c r="W10" s="41">
        <f t="shared" si="2"/>
        <v>0.38245792962774089</v>
      </c>
      <c r="X10" s="9">
        <f t="shared" si="10"/>
        <v>0.70885606116843591</v>
      </c>
      <c r="Y10" s="12">
        <v>4.2361000000000004</v>
      </c>
      <c r="Z10" s="12">
        <v>4.2910000000000004</v>
      </c>
      <c r="AA10" s="12">
        <v>4.2736000000000001</v>
      </c>
      <c r="AB10" s="10"/>
      <c r="AC10" s="11"/>
      <c r="AD10" s="12">
        <v>28</v>
      </c>
      <c r="AE10" s="12">
        <v>107.559</v>
      </c>
      <c r="AF10" s="12">
        <f t="shared" si="3"/>
        <v>0.26032224174639035</v>
      </c>
      <c r="AG10" s="12">
        <v>64</v>
      </c>
      <c r="AH10" s="12">
        <v>142.34100000000001</v>
      </c>
      <c r="AI10" s="12">
        <f t="shared" si="4"/>
        <v>0.44962449329427218</v>
      </c>
      <c r="AJ10" s="12">
        <f t="shared" si="11"/>
        <v>0.56959183673469393</v>
      </c>
      <c r="AK10" s="12">
        <v>3.7477</v>
      </c>
      <c r="AL10" s="12">
        <v>4.3026999999999997</v>
      </c>
      <c r="AM10" s="12">
        <v>4.1174999999999997</v>
      </c>
      <c r="AN10" s="10"/>
      <c r="AO10" s="11"/>
      <c r="AP10" s="12">
        <v>42</v>
      </c>
      <c r="AQ10" s="12">
        <v>82.739000000000004</v>
      </c>
      <c r="AR10" s="37">
        <f t="shared" si="5"/>
        <v>0.50762034832424852</v>
      </c>
      <c r="AS10" s="12">
        <v>20</v>
      </c>
      <c r="AT10" s="12">
        <v>125.17100000000001</v>
      </c>
      <c r="AU10" s="37">
        <f t="shared" si="6"/>
        <v>0.15978141901878229</v>
      </c>
      <c r="AV10" s="37">
        <f t="shared" si="12"/>
        <v>0.60204415372035969</v>
      </c>
      <c r="AW10" s="12">
        <v>66</v>
      </c>
      <c r="AX10" s="12">
        <v>34</v>
      </c>
      <c r="AY10" s="12">
        <f t="shared" si="7"/>
        <v>100</v>
      </c>
      <c r="AZ10" s="10">
        <f t="shared" si="13"/>
        <v>0.32839590096236421</v>
      </c>
      <c r="BA10" s="11">
        <v>304.51049999999998</v>
      </c>
    </row>
    <row r="11" spans="1:53" s="33" customFormat="1" x14ac:dyDescent="0.3">
      <c r="C11" s="33">
        <v>2747</v>
      </c>
      <c r="D11" s="32"/>
      <c r="E11" s="34"/>
      <c r="F11" s="12">
        <v>32</v>
      </c>
      <c r="G11" s="12">
        <v>88.331999999999994</v>
      </c>
      <c r="H11" s="35">
        <f t="shared" si="8"/>
        <v>0.36226961916406286</v>
      </c>
      <c r="I11" s="12">
        <v>8</v>
      </c>
      <c r="J11" s="12">
        <v>40.103000000000002</v>
      </c>
      <c r="K11" s="35">
        <f t="shared" si="0"/>
        <v>0.19948632271899858</v>
      </c>
      <c r="L11" s="35">
        <f t="shared" si="9"/>
        <v>0.31224354731965587</v>
      </c>
      <c r="M11" s="12"/>
      <c r="N11" s="12"/>
      <c r="O11" s="12"/>
      <c r="P11" s="12"/>
      <c r="Q11" s="36"/>
      <c r="R11" s="12">
        <v>70</v>
      </c>
      <c r="S11" s="12">
        <v>152.762</v>
      </c>
      <c r="T11" s="43">
        <f t="shared" si="1"/>
        <v>0.45822914075489979</v>
      </c>
      <c r="U11" s="12">
        <v>43</v>
      </c>
      <c r="V11" s="12">
        <v>93.346999999999994</v>
      </c>
      <c r="W11" s="43">
        <f t="shared" si="2"/>
        <v>0.46064683385647104</v>
      </c>
      <c r="X11" s="35">
        <f t="shared" si="10"/>
        <v>0.62070871036817021</v>
      </c>
      <c r="Y11" s="12"/>
      <c r="Z11" s="12"/>
      <c r="AA11" s="12"/>
      <c r="AB11" s="12"/>
      <c r="AC11" s="36"/>
      <c r="AD11" s="12">
        <v>61</v>
      </c>
      <c r="AE11" s="12">
        <v>97.290999999999997</v>
      </c>
      <c r="AF11" s="12">
        <f t="shared" si="3"/>
        <v>0.62698502430851777</v>
      </c>
      <c r="AG11" s="12">
        <v>17</v>
      </c>
      <c r="AH11" s="12">
        <v>36.787999999999997</v>
      </c>
      <c r="AI11" s="12">
        <f t="shared" si="4"/>
        <v>0.46210720887245843</v>
      </c>
      <c r="AJ11" s="12">
        <f t="shared" si="11"/>
        <v>0.27437555471028269</v>
      </c>
      <c r="AK11" s="12"/>
      <c r="AL11" s="12"/>
      <c r="AM11" s="12"/>
      <c r="AN11" s="12"/>
      <c r="AO11" s="36"/>
      <c r="AP11" s="35"/>
      <c r="AQ11" s="35"/>
      <c r="AR11" s="35"/>
      <c r="AS11" s="35"/>
      <c r="AT11" s="35"/>
      <c r="AU11" s="35"/>
      <c r="AV11" s="35"/>
      <c r="AW11" s="35"/>
      <c r="AX11" s="12"/>
      <c r="AY11" s="12"/>
      <c r="AZ11" s="12"/>
      <c r="BA11" s="36"/>
    </row>
    <row r="18" spans="5:38" x14ac:dyDescent="0.3">
      <c r="F18" t="s">
        <v>42</v>
      </c>
      <c r="AA18" t="s">
        <v>43</v>
      </c>
      <c r="AJ18" t="s">
        <v>41</v>
      </c>
    </row>
    <row r="19" spans="5:38" x14ac:dyDescent="0.3">
      <c r="F19" t="s">
        <v>37</v>
      </c>
      <c r="G19" t="s">
        <v>38</v>
      </c>
      <c r="I19" t="s">
        <v>37</v>
      </c>
      <c r="J19" t="s">
        <v>38</v>
      </c>
      <c r="M19" t="s">
        <v>37</v>
      </c>
      <c r="N19" t="s">
        <v>38</v>
      </c>
      <c r="R19" t="s">
        <v>37</v>
      </c>
      <c r="S19" t="s">
        <v>38</v>
      </c>
      <c r="AA19" t="s">
        <v>37</v>
      </c>
      <c r="AB19" t="s">
        <v>38</v>
      </c>
      <c r="AD19" t="s">
        <v>37</v>
      </c>
      <c r="AE19" t="s">
        <v>38</v>
      </c>
      <c r="AG19" t="s">
        <v>37</v>
      </c>
      <c r="AH19" t="s">
        <v>38</v>
      </c>
    </row>
    <row r="20" spans="5:38" x14ac:dyDescent="0.3">
      <c r="E20" s="1">
        <v>3626</v>
      </c>
      <c r="F20">
        <v>0.46421469302235135</v>
      </c>
      <c r="G20">
        <v>0.29573716007829992</v>
      </c>
      <c r="H20">
        <v>3626</v>
      </c>
      <c r="I20">
        <v>0.45417729567698911</v>
      </c>
      <c r="J20">
        <v>0.4331284752707053</v>
      </c>
      <c r="K20">
        <f>J20-I20</f>
        <v>-2.1048820406283808E-2</v>
      </c>
      <c r="L20" s="41">
        <v>0.60729915598624573</v>
      </c>
      <c r="M20">
        <v>0.29326229868765125</v>
      </c>
      <c r="N20">
        <v>0.42793936316820191</v>
      </c>
      <c r="O20">
        <f>N20-M20</f>
        <v>0.13467706448055067</v>
      </c>
      <c r="P20" s="39">
        <v>0.62751470133085729</v>
      </c>
      <c r="R20">
        <v>0.61503316786012385</v>
      </c>
      <c r="S20">
        <v>0.46678076863233237</v>
      </c>
      <c r="T20">
        <f>S20-R20</f>
        <v>-0.14825239922779149</v>
      </c>
      <c r="U20">
        <v>0.70587589236683146</v>
      </c>
      <c r="AA20">
        <v>4.1121999999999996</v>
      </c>
      <c r="AB20">
        <v>3.5226000000000002</v>
      </c>
      <c r="AD20">
        <v>3.6074999999999999</v>
      </c>
      <c r="AE20">
        <v>3.6558000000000002</v>
      </c>
      <c r="AG20">
        <v>3.5741999999999998</v>
      </c>
      <c r="AH20">
        <v>3.593</v>
      </c>
      <c r="AJ20">
        <v>3.9487999999999999</v>
      </c>
      <c r="AK20">
        <v>3.5911</v>
      </c>
      <c r="AL20">
        <v>3.5718000000000001</v>
      </c>
    </row>
    <row r="21" spans="5:38" x14ac:dyDescent="0.3">
      <c r="E21" s="22">
        <v>3627</v>
      </c>
      <c r="F21" s="21">
        <v>0.36284976624101595</v>
      </c>
      <c r="G21" s="21">
        <v>0.50938283176103827</v>
      </c>
      <c r="H21" s="21">
        <v>3627</v>
      </c>
      <c r="I21" s="21">
        <v>0.38770423705344781</v>
      </c>
      <c r="J21" s="21">
        <v>0.48940475233928166</v>
      </c>
      <c r="K21" s="21">
        <f t="shared" ref="K21:K27" si="14">J21-I21</f>
        <v>0.10170051528583385</v>
      </c>
      <c r="L21" s="42">
        <v>0.69155048261069407</v>
      </c>
      <c r="M21" s="21">
        <v>0.52749957873297537</v>
      </c>
      <c r="N21" s="21">
        <v>0.3682224063334254</v>
      </c>
      <c r="O21" s="21">
        <f t="shared" ref="O21:O27" si="15">N21-M21</f>
        <v>-0.15927717239954997</v>
      </c>
      <c r="P21" s="40">
        <v>0.44316526804910189</v>
      </c>
      <c r="R21">
        <v>0.49490950226244346</v>
      </c>
      <c r="S21">
        <v>0.42238648363252373</v>
      </c>
      <c r="T21">
        <f t="shared" ref="T21:T26" si="16">S21-R21</f>
        <v>-7.2523018629919722E-2</v>
      </c>
      <c r="U21">
        <v>0.3626962849482957</v>
      </c>
      <c r="AA21">
        <v>3.5192999999999999</v>
      </c>
      <c r="AB21">
        <v>3.9239000000000002</v>
      </c>
      <c r="AD21">
        <v>3.4350999999999998</v>
      </c>
      <c r="AE21">
        <v>3.6307</v>
      </c>
      <c r="AG21">
        <v>3.4506000000000001</v>
      </c>
      <c r="AH21">
        <v>3.3416000000000001</v>
      </c>
      <c r="AJ21">
        <v>3.7824</v>
      </c>
      <c r="AK21">
        <v>3.5255999999999998</v>
      </c>
      <c r="AL21">
        <v>3.4822000000000002</v>
      </c>
    </row>
    <row r="22" spans="5:38" x14ac:dyDescent="0.3">
      <c r="E22" s="1">
        <v>3631</v>
      </c>
      <c r="F22">
        <v>0.4940637491952749</v>
      </c>
      <c r="G22">
        <v>0.2630320420851267</v>
      </c>
      <c r="H22">
        <v>3631</v>
      </c>
      <c r="I22">
        <v>0.34003810877543389</v>
      </c>
      <c r="J22">
        <v>0.41775792534987227</v>
      </c>
      <c r="K22">
        <f t="shared" si="14"/>
        <v>7.7719816574438383E-2</v>
      </c>
      <c r="L22" s="41">
        <v>0.72394812245513496</v>
      </c>
      <c r="M22">
        <v>0.36956247408555826</v>
      </c>
      <c r="N22">
        <v>0.32245813418557823</v>
      </c>
      <c r="O22">
        <f t="shared" si="15"/>
        <v>-4.710433989998003E-2</v>
      </c>
      <c r="P22" s="39">
        <v>0.55710892432982695</v>
      </c>
      <c r="R22">
        <v>0.43090802405750328</v>
      </c>
      <c r="S22">
        <v>0.31160789674721567</v>
      </c>
      <c r="T22">
        <f t="shared" si="16"/>
        <v>-0.11930012731028761</v>
      </c>
      <c r="U22">
        <v>0.47701336811216172</v>
      </c>
      <c r="AA22">
        <v>4.4855999999999998</v>
      </c>
      <c r="AB22">
        <v>3.7082999999999999</v>
      </c>
      <c r="AD22">
        <v>4.2640000000000002</v>
      </c>
      <c r="AE22">
        <v>3.5070999999999999</v>
      </c>
      <c r="AG22">
        <v>4.1512000000000002</v>
      </c>
      <c r="AH22">
        <v>3.7978000000000001</v>
      </c>
      <c r="AJ22">
        <v>4.18</v>
      </c>
      <c r="AK22">
        <v>4.0423999999999998</v>
      </c>
      <c r="AL22">
        <v>4.1025999999999998</v>
      </c>
    </row>
    <row r="23" spans="5:38" x14ac:dyDescent="0.3">
      <c r="E23" s="1">
        <v>3632</v>
      </c>
      <c r="F23">
        <v>0.2151555574680494</v>
      </c>
      <c r="G23">
        <v>0.37791506358945826</v>
      </c>
      <c r="H23">
        <v>3632</v>
      </c>
      <c r="I23">
        <v>0.22055921434486173</v>
      </c>
      <c r="J23">
        <v>0.44194057344887117</v>
      </c>
      <c r="K23">
        <f t="shared" si="14"/>
        <v>0.22138135910400944</v>
      </c>
      <c r="L23" s="41">
        <v>0.51630213286238291</v>
      </c>
      <c r="M23">
        <v>0.21595760586075718</v>
      </c>
      <c r="N23">
        <v>0.3447087211306446</v>
      </c>
      <c r="O23">
        <f t="shared" si="15"/>
        <v>0.12875111526988742</v>
      </c>
      <c r="P23" s="39">
        <v>0.55134621476084877</v>
      </c>
      <c r="R23">
        <v>0.33531327840582487</v>
      </c>
      <c r="S23">
        <v>0.40223074999728226</v>
      </c>
      <c r="T23">
        <f t="shared" si="16"/>
        <v>6.6917471591457389E-2</v>
      </c>
      <c r="U23">
        <v>0.42342906330698804</v>
      </c>
      <c r="AA23">
        <v>3.4279000000000002</v>
      </c>
      <c r="AB23">
        <v>4.0551000000000004</v>
      </c>
      <c r="AD23">
        <v>4.0018000000000002</v>
      </c>
      <c r="AE23">
        <v>4.1204000000000001</v>
      </c>
      <c r="AG23">
        <v>3.3677999999999999</v>
      </c>
      <c r="AH23">
        <v>4.2613000000000003</v>
      </c>
      <c r="AJ23">
        <v>4.1946000000000003</v>
      </c>
      <c r="AK23">
        <v>4.2625999999999999</v>
      </c>
      <c r="AL23">
        <v>4.2470999999999997</v>
      </c>
    </row>
    <row r="24" spans="5:38" x14ac:dyDescent="0.3">
      <c r="E24" s="45">
        <v>3633</v>
      </c>
      <c r="F24" s="46">
        <v>0.16741496080967963</v>
      </c>
      <c r="G24" s="46">
        <v>0.31106051781648753</v>
      </c>
      <c r="H24" s="46">
        <v>3633</v>
      </c>
      <c r="I24" s="46">
        <v>0.20923139651227357</v>
      </c>
      <c r="J24" s="46">
        <v>0.69327443187772575</v>
      </c>
      <c r="K24" s="46">
        <f t="shared" si="14"/>
        <v>0.48404303536545218</v>
      </c>
      <c r="L24" s="47">
        <v>0.75032505303496888</v>
      </c>
      <c r="M24" s="46">
        <v>0.25918016131373239</v>
      </c>
      <c r="N24" s="46">
        <v>0.47212886633162077</v>
      </c>
      <c r="O24" s="46">
        <f t="shared" si="15"/>
        <v>0.21294870501788837</v>
      </c>
      <c r="P24" s="48">
        <v>0.62530542164696556</v>
      </c>
      <c r="R24">
        <v>0.34722222222222221</v>
      </c>
      <c r="S24">
        <v>0.32768542199488487</v>
      </c>
      <c r="T24">
        <f t="shared" si="16"/>
        <v>-1.9536800227337336E-2</v>
      </c>
      <c r="U24">
        <v>0.5609756097560975</v>
      </c>
      <c r="AA24">
        <v>3.6715</v>
      </c>
      <c r="AB24">
        <v>4.4073000000000002</v>
      </c>
      <c r="AD24">
        <v>3.8462000000000001</v>
      </c>
      <c r="AE24">
        <v>4.0217999999999998</v>
      </c>
      <c r="AG24">
        <v>3.9542000000000002</v>
      </c>
      <c r="AH24">
        <v>4.3178999999999998</v>
      </c>
      <c r="AJ24">
        <v>4.3890000000000002</v>
      </c>
      <c r="AK24">
        <v>4.1016000000000004</v>
      </c>
      <c r="AL24">
        <v>4.1561000000000003</v>
      </c>
    </row>
    <row r="25" spans="5:38" x14ac:dyDescent="0.3">
      <c r="E25" s="1">
        <v>3624</v>
      </c>
      <c r="F25">
        <v>0.3950244476241474</v>
      </c>
      <c r="G25">
        <v>0.45288846322322945</v>
      </c>
      <c r="H25">
        <v>3624</v>
      </c>
      <c r="I25">
        <v>0.37570092801640448</v>
      </c>
      <c r="J25">
        <v>0.38084133021764377</v>
      </c>
      <c r="K25">
        <f t="shared" si="14"/>
        <v>5.1404022012392914E-3</v>
      </c>
      <c r="L25" s="41">
        <v>0.57247813012575177</v>
      </c>
      <c r="M25">
        <v>0.25808849338261103</v>
      </c>
      <c r="N25">
        <v>0.40131507864232024</v>
      </c>
      <c r="O25">
        <f t="shared" si="15"/>
        <v>0.14322658525970922</v>
      </c>
      <c r="P25" s="39">
        <v>0.66738660907127434</v>
      </c>
      <c r="R25">
        <v>0.20305982142339132</v>
      </c>
      <c r="S25">
        <v>0.3807664144495973</v>
      </c>
      <c r="T25">
        <f t="shared" si="16"/>
        <v>0.17770659302620598</v>
      </c>
      <c r="U25">
        <v>0.37274189557040333</v>
      </c>
      <c r="AA25">
        <v>4.2542</v>
      </c>
      <c r="AB25">
        <v>3.867</v>
      </c>
      <c r="AD25">
        <v>4.0656999999999996</v>
      </c>
      <c r="AE25">
        <v>4.3383000000000003</v>
      </c>
      <c r="AG25">
        <v>4.5129999999999999</v>
      </c>
      <c r="AH25">
        <v>4.0736999999999997</v>
      </c>
      <c r="AJ25">
        <v>4.0231000000000003</v>
      </c>
      <c r="AK25">
        <v>4.1909000000000001</v>
      </c>
      <c r="AL25">
        <v>4.2093999999999996</v>
      </c>
    </row>
    <row r="26" spans="5:38" x14ac:dyDescent="0.3">
      <c r="E26" s="1">
        <v>3625</v>
      </c>
      <c r="F26">
        <v>0.18044027426921688</v>
      </c>
      <c r="G26">
        <v>0.39000511041179159</v>
      </c>
      <c r="H26">
        <v>3625</v>
      </c>
      <c r="I26">
        <v>0.21560619220984026</v>
      </c>
      <c r="J26">
        <v>0.38245792962774089</v>
      </c>
      <c r="K26">
        <f t="shared" si="14"/>
        <v>0.16685173741790063</v>
      </c>
      <c r="L26" s="41">
        <v>0.70885606116843591</v>
      </c>
      <c r="M26">
        <v>0.26032224174639035</v>
      </c>
      <c r="N26">
        <v>0.44962449329427218</v>
      </c>
      <c r="O26">
        <f t="shared" si="15"/>
        <v>0.18930225154788183</v>
      </c>
      <c r="P26" s="39">
        <v>0.56959183673469393</v>
      </c>
      <c r="R26">
        <v>0.50762034832424852</v>
      </c>
      <c r="S26">
        <v>0.15978141901878229</v>
      </c>
      <c r="T26">
        <f t="shared" si="16"/>
        <v>-0.34783892930546623</v>
      </c>
      <c r="U26">
        <v>0.60204415372035969</v>
      </c>
      <c r="AA26">
        <v>4.1966000000000001</v>
      </c>
      <c r="AB26">
        <v>4.2541000000000002</v>
      </c>
      <c r="AD26">
        <v>4.2361000000000004</v>
      </c>
      <c r="AE26">
        <v>4.2910000000000004</v>
      </c>
      <c r="AG26">
        <v>3.7477</v>
      </c>
      <c r="AH26">
        <v>4.3026999999999997</v>
      </c>
      <c r="AJ26">
        <v>4.3087</v>
      </c>
      <c r="AK26">
        <v>4.2736000000000001</v>
      </c>
      <c r="AL26">
        <v>4.1174999999999997</v>
      </c>
    </row>
    <row r="27" spans="5:38" x14ac:dyDescent="0.3">
      <c r="E27" s="22">
        <v>2747</v>
      </c>
      <c r="F27" s="21"/>
      <c r="G27" s="21"/>
      <c r="H27" s="21">
        <v>2747</v>
      </c>
      <c r="I27" s="21">
        <v>0.45822914075489979</v>
      </c>
      <c r="J27" s="21">
        <v>0.46064683385647104</v>
      </c>
      <c r="K27" s="21">
        <f t="shared" si="14"/>
        <v>2.4176931015712499E-3</v>
      </c>
      <c r="L27" s="42">
        <v>0.62070871036817021</v>
      </c>
      <c r="M27" s="21">
        <v>0.63782981659138549</v>
      </c>
      <c r="N27" s="21">
        <v>0.38017557199142876</v>
      </c>
      <c r="O27" s="21">
        <f t="shared" si="15"/>
        <v>-0.25765424459995673</v>
      </c>
      <c r="P27" s="42">
        <v>0.27358945507153193</v>
      </c>
    </row>
    <row r="28" spans="5:38" x14ac:dyDescent="0.3">
      <c r="F28">
        <f>MEDIAN(F20:F26)</f>
        <v>0.36284976624101595</v>
      </c>
      <c r="G28">
        <f t="shared" ref="G28:J28" si="17">MEDIAN(G20:G26)</f>
        <v>0.37791506358945826</v>
      </c>
      <c r="I28">
        <f t="shared" si="17"/>
        <v>0.34003810877543389</v>
      </c>
      <c r="J28">
        <f t="shared" si="17"/>
        <v>0.4331284752707053</v>
      </c>
      <c r="M28">
        <f>MEDIAN(M20:M26)</f>
        <v>0.26032224174639035</v>
      </c>
      <c r="N28">
        <f>MEDIAN(N20:N26)</f>
        <v>0.40131507864232024</v>
      </c>
      <c r="AA28">
        <f>AVERAGE(AA20:AA26)</f>
        <v>3.9524714285714282</v>
      </c>
      <c r="AB28">
        <f>AVERAGE(AB20:AB26)</f>
        <v>3.9626142857142859</v>
      </c>
      <c r="AD28">
        <f t="shared" ref="AD28:AE28" si="18">AVERAGE(AD20:AD26)</f>
        <v>3.9223428571428571</v>
      </c>
      <c r="AE28">
        <f t="shared" si="18"/>
        <v>3.9378714285714289</v>
      </c>
      <c r="AG28">
        <f t="shared" ref="AG28:AH28" si="19">AVERAGE(AG20:AG26)</f>
        <v>3.8226714285714292</v>
      </c>
      <c r="AH28">
        <f t="shared" si="19"/>
        <v>3.9554285714285706</v>
      </c>
      <c r="AJ28">
        <f>AVERAGE(AJ20:AJ26)</f>
        <v>4.1180857142857139</v>
      </c>
      <c r="AK28">
        <f t="shared" ref="AK28:AL28" si="20">AVERAGE(AK20:AK26)</f>
        <v>3.9982571428571427</v>
      </c>
      <c r="AL28">
        <f t="shared" si="20"/>
        <v>3.9838142857142858</v>
      </c>
    </row>
    <row r="31" spans="5:38" x14ac:dyDescent="0.3">
      <c r="L31">
        <f>TTEST(M20:M26,N20:N26,2,1)</f>
        <v>0.14680182024009747</v>
      </c>
    </row>
    <row r="32" spans="5:38" x14ac:dyDescent="0.3">
      <c r="I32">
        <f>TTEST(I20:I26,M20:M26,2,1)</f>
        <v>0.94667182428652485</v>
      </c>
    </row>
    <row r="34" spans="5:19" x14ac:dyDescent="0.3">
      <c r="F34">
        <v>0.46421469302235135</v>
      </c>
      <c r="G34">
        <v>0.29573716007829992</v>
      </c>
      <c r="H34">
        <v>3626</v>
      </c>
      <c r="I34">
        <v>0.45417729567698911</v>
      </c>
      <c r="J34">
        <v>0.4331284752707053</v>
      </c>
      <c r="L34">
        <v>0.29326229868765125</v>
      </c>
      <c r="M34">
        <v>0.42793936316820191</v>
      </c>
      <c r="R34">
        <v>0.61503316786012385</v>
      </c>
      <c r="S34">
        <v>0.46678076863233237</v>
      </c>
    </row>
    <row r="35" spans="5:19" x14ac:dyDescent="0.3">
      <c r="F35">
        <v>0.4940637491952749</v>
      </c>
      <c r="G35">
        <v>0.2630320420851267</v>
      </c>
      <c r="H35">
        <v>3631</v>
      </c>
      <c r="I35">
        <v>0.34003810877543389</v>
      </c>
      <c r="J35">
        <v>0.41775792534987227</v>
      </c>
      <c r="L35">
        <v>0.36956247408555826</v>
      </c>
      <c r="M35">
        <v>0.32245813418557823</v>
      </c>
      <c r="R35">
        <v>0.43090802405750328</v>
      </c>
      <c r="S35">
        <v>0.31160789674721567</v>
      </c>
    </row>
    <row r="36" spans="5:19" x14ac:dyDescent="0.3">
      <c r="F36">
        <v>0.2151555574680494</v>
      </c>
      <c r="G36">
        <v>0.37791506358945826</v>
      </c>
      <c r="H36">
        <v>3632</v>
      </c>
      <c r="I36">
        <v>0.22055921434486173</v>
      </c>
      <c r="J36">
        <v>0.44194057344887117</v>
      </c>
      <c r="L36">
        <v>0.21595760586075718</v>
      </c>
      <c r="M36">
        <v>0.3447087211306446</v>
      </c>
      <c r="R36">
        <v>0.33531327840582487</v>
      </c>
      <c r="S36">
        <v>0.40223074999728226</v>
      </c>
    </row>
    <row r="37" spans="5:19" x14ac:dyDescent="0.3">
      <c r="F37">
        <v>0.16741496080967963</v>
      </c>
      <c r="G37">
        <v>0.31106051781648753</v>
      </c>
      <c r="H37">
        <v>3633</v>
      </c>
      <c r="I37">
        <v>0.20923139651227357</v>
      </c>
      <c r="J37">
        <v>0.69327443187772575</v>
      </c>
      <c r="L37">
        <v>0.25918016131373239</v>
      </c>
      <c r="M37">
        <v>0.47212886633162077</v>
      </c>
      <c r="R37">
        <v>0.34722222222222221</v>
      </c>
      <c r="S37">
        <v>0.32768542199488487</v>
      </c>
    </row>
    <row r="38" spans="5:19" x14ac:dyDescent="0.3">
      <c r="F38">
        <v>0.3950244476241474</v>
      </c>
      <c r="G38">
        <v>0.45288846322322945</v>
      </c>
      <c r="H38">
        <v>3624</v>
      </c>
      <c r="I38">
        <v>0.37570092801640448</v>
      </c>
      <c r="J38">
        <v>0.38084133021764377</v>
      </c>
      <c r="L38">
        <v>0.25808849338261103</v>
      </c>
      <c r="M38">
        <v>0.40131507864232024</v>
      </c>
      <c r="R38">
        <v>0.20305982142339132</v>
      </c>
      <c r="S38">
        <v>0.3807664144495973</v>
      </c>
    </row>
    <row r="39" spans="5:19" x14ac:dyDescent="0.3">
      <c r="F39">
        <v>0.18044027426921688</v>
      </c>
      <c r="G39">
        <v>0.39000511041179159</v>
      </c>
      <c r="H39">
        <v>3625</v>
      </c>
      <c r="I39">
        <v>0.21560619220984026</v>
      </c>
      <c r="J39">
        <v>0.38245792962774089</v>
      </c>
      <c r="L39">
        <v>0.26032224174639035</v>
      </c>
      <c r="M39">
        <v>0.44962449329427218</v>
      </c>
      <c r="R39">
        <v>0.50762034832424852</v>
      </c>
      <c r="S39">
        <v>0.15978141901878229</v>
      </c>
    </row>
    <row r="40" spans="5:19" x14ac:dyDescent="0.3">
      <c r="E40" s="1" t="s">
        <v>44</v>
      </c>
      <c r="F40" s="2">
        <f>MEDIAN(F34:F39)</f>
        <v>0.30509000254609842</v>
      </c>
      <c r="G40" s="2">
        <f>MEDIAN(G34:G39)</f>
        <v>0.34448779070297286</v>
      </c>
      <c r="I40" s="2">
        <f>MEDIAN(I34:I39)</f>
        <v>0.28029866156014782</v>
      </c>
      <c r="J40" s="2">
        <f>MEDIAN(J34:J39)</f>
        <v>0.42544320031028882</v>
      </c>
      <c r="K40" s="2"/>
      <c r="L40" s="2">
        <f>MEDIAN(L34:L39)</f>
        <v>0.25975120153006137</v>
      </c>
      <c r="M40" s="2">
        <f t="shared" ref="M40" si="21">MEDIAN(M34:M39)</f>
        <v>0.41462722090526105</v>
      </c>
      <c r="R40" s="2">
        <f>MEDIAN(R34:R39)</f>
        <v>0.38906512313986275</v>
      </c>
      <c r="S40" s="2">
        <f>MEDIAN(S34:S39)</f>
        <v>0.35422591822224109</v>
      </c>
    </row>
    <row r="42" spans="5:19" x14ac:dyDescent="0.3">
      <c r="F42">
        <f>TTEST(F34:F39,G34:G39,2,1)</f>
        <v>0.71625488651775093</v>
      </c>
      <c r="I42">
        <f>TTEST(I34:I39,J34:J39,2,1)</f>
        <v>9.5080573361617182E-2</v>
      </c>
      <c r="L42">
        <f>TTEST(L34:L39,M34:M39,2,1)</f>
        <v>1.9311299169301663E-2</v>
      </c>
      <c r="R42">
        <f>TTEST(R34:R39,S34:S39,2,1)</f>
        <v>0.42477586125699213</v>
      </c>
    </row>
    <row r="44" spans="5:19" ht="15" thickBot="1" x14ac:dyDescent="0.35"/>
    <row r="45" spans="5:19" x14ac:dyDescent="0.3">
      <c r="E45" s="52" t="s">
        <v>2</v>
      </c>
      <c r="F45" s="14"/>
      <c r="G45" s="14"/>
      <c r="H45" s="14"/>
      <c r="I45" s="14" t="s">
        <v>68</v>
      </c>
      <c r="J45" s="14" t="s">
        <v>4</v>
      </c>
      <c r="K45" s="14"/>
      <c r="L45" s="14" t="s">
        <v>53</v>
      </c>
      <c r="M45" s="14" t="s">
        <v>52</v>
      </c>
      <c r="N45" s="15"/>
    </row>
    <row r="46" spans="5:19" x14ac:dyDescent="0.3">
      <c r="E46" s="53">
        <v>3626</v>
      </c>
      <c r="F46" s="3">
        <v>74</v>
      </c>
      <c r="G46" s="3">
        <v>21</v>
      </c>
      <c r="H46" s="3">
        <f>F46/G46</f>
        <v>3.5238095238095237</v>
      </c>
      <c r="I46" s="3">
        <v>120</v>
      </c>
      <c r="J46" s="3">
        <v>74</v>
      </c>
      <c r="K46" s="3">
        <f>I46/J46</f>
        <v>1.6216216216216217</v>
      </c>
      <c r="L46" s="3">
        <v>24</v>
      </c>
      <c r="M46" s="3">
        <v>59</v>
      </c>
      <c r="N46" s="17">
        <f>M46/L46</f>
        <v>2.4583333333333335</v>
      </c>
      <c r="O46">
        <v>28</v>
      </c>
      <c r="P46">
        <v>51</v>
      </c>
    </row>
    <row r="47" spans="5:19" x14ac:dyDescent="0.3">
      <c r="E47" s="53">
        <v>3631</v>
      </c>
      <c r="F47" s="3">
        <v>66</v>
      </c>
      <c r="G47" s="3">
        <v>22</v>
      </c>
      <c r="H47" s="3">
        <f t="shared" ref="H47:H51" si="22">F47/G47</f>
        <v>3</v>
      </c>
      <c r="I47" s="3">
        <v>111</v>
      </c>
      <c r="J47" s="3">
        <v>52</v>
      </c>
      <c r="K47" s="3">
        <f t="shared" ref="K47:K51" si="23">I47/J47</f>
        <v>2.1346153846153846</v>
      </c>
      <c r="L47" s="3">
        <v>41</v>
      </c>
      <c r="M47" s="3">
        <v>45</v>
      </c>
      <c r="N47" s="17">
        <f t="shared" ref="N47:N51" si="24">M47/L47</f>
        <v>1.0975609756097562</v>
      </c>
      <c r="O47">
        <v>47</v>
      </c>
      <c r="P47">
        <v>31</v>
      </c>
    </row>
    <row r="48" spans="5:19" x14ac:dyDescent="0.3">
      <c r="E48" s="53">
        <v>3632</v>
      </c>
      <c r="F48" s="3">
        <v>10</v>
      </c>
      <c r="G48" s="3">
        <v>72</v>
      </c>
      <c r="H48" s="3">
        <f t="shared" si="22"/>
        <v>0.1388888888888889</v>
      </c>
      <c r="I48" s="3">
        <v>57</v>
      </c>
      <c r="J48" s="3">
        <v>107</v>
      </c>
      <c r="K48" s="3">
        <f t="shared" si="23"/>
        <v>0.53271028037383172</v>
      </c>
      <c r="L48" s="3">
        <v>26</v>
      </c>
      <c r="M48" s="3">
        <v>51</v>
      </c>
      <c r="N48" s="17">
        <f t="shared" si="24"/>
        <v>1.9615384615384615</v>
      </c>
      <c r="O48">
        <v>42</v>
      </c>
      <c r="P48">
        <v>37</v>
      </c>
    </row>
    <row r="49" spans="5:24" x14ac:dyDescent="0.3">
      <c r="E49" s="53">
        <v>3633</v>
      </c>
      <c r="F49" s="3">
        <v>11</v>
      </c>
      <c r="G49" s="3">
        <v>47</v>
      </c>
      <c r="H49" s="3">
        <f t="shared" si="22"/>
        <v>0.23404255319148937</v>
      </c>
      <c r="I49" s="3">
        <v>78</v>
      </c>
      <c r="J49" s="3">
        <v>86</v>
      </c>
      <c r="K49" s="3">
        <f t="shared" si="23"/>
        <v>0.90697674418604646</v>
      </c>
      <c r="L49" s="3">
        <v>25</v>
      </c>
      <c r="M49" s="3">
        <v>76</v>
      </c>
      <c r="N49" s="17">
        <f t="shared" si="24"/>
        <v>3.04</v>
      </c>
      <c r="O49">
        <v>34</v>
      </c>
      <c r="P49">
        <v>41</v>
      </c>
    </row>
    <row r="50" spans="5:24" x14ac:dyDescent="0.3">
      <c r="E50" s="53">
        <v>3624</v>
      </c>
      <c r="F50" s="3">
        <v>45</v>
      </c>
      <c r="G50" s="3">
        <v>61</v>
      </c>
      <c r="H50" s="3">
        <f t="shared" si="22"/>
        <v>0.73770491803278693</v>
      </c>
      <c r="I50" s="3">
        <v>107</v>
      </c>
      <c r="J50" s="3">
        <v>81</v>
      </c>
      <c r="K50" s="3">
        <f t="shared" si="23"/>
        <v>1.3209876543209877</v>
      </c>
      <c r="L50" s="3">
        <v>25</v>
      </c>
      <c r="M50" s="3">
        <v>78</v>
      </c>
      <c r="N50" s="17">
        <f t="shared" si="24"/>
        <v>3.12</v>
      </c>
      <c r="O50">
        <v>35</v>
      </c>
      <c r="P50">
        <v>39</v>
      </c>
    </row>
    <row r="51" spans="5:24" x14ac:dyDescent="0.3">
      <c r="E51" s="53">
        <v>3625</v>
      </c>
      <c r="F51" s="3">
        <v>19</v>
      </c>
      <c r="G51" s="3">
        <v>58</v>
      </c>
      <c r="H51" s="3">
        <f t="shared" si="22"/>
        <v>0.32758620689655171</v>
      </c>
      <c r="I51" s="3">
        <v>70</v>
      </c>
      <c r="J51" s="3">
        <v>51</v>
      </c>
      <c r="K51" s="3">
        <f t="shared" si="23"/>
        <v>1.3725490196078431</v>
      </c>
      <c r="L51" s="3">
        <v>28</v>
      </c>
      <c r="M51" s="3">
        <v>64</v>
      </c>
      <c r="N51" s="17">
        <f t="shared" si="24"/>
        <v>2.2857142857142856</v>
      </c>
      <c r="O51">
        <v>42</v>
      </c>
      <c r="P51">
        <v>20</v>
      </c>
    </row>
    <row r="52" spans="5:24" x14ac:dyDescent="0.3">
      <c r="E52" s="53"/>
      <c r="F52" s="3"/>
      <c r="G52" s="3"/>
      <c r="H52" s="3"/>
      <c r="I52" s="3"/>
      <c r="J52" s="3"/>
      <c r="K52" s="3"/>
      <c r="L52" s="3"/>
      <c r="M52" s="3"/>
      <c r="N52" s="17"/>
    </row>
    <row r="53" spans="5:24" ht="15" thickBot="1" x14ac:dyDescent="0.35">
      <c r="E53" s="54"/>
      <c r="F53" s="4">
        <f>TTEST(F46:F51,G46:G51,2,1)</f>
        <v>0.6486020435563209</v>
      </c>
      <c r="G53" s="4"/>
      <c r="H53" s="4"/>
      <c r="I53" s="4">
        <f>TTEST(I46:I51,J46:J51,2,1)</f>
        <v>0.38495081428178068</v>
      </c>
      <c r="J53" s="4"/>
      <c r="K53" s="4"/>
      <c r="L53" s="4">
        <f>TTEST(L46:L51,M46:M51,2,1)</f>
        <v>5.8184593686768718E-3</v>
      </c>
      <c r="M53" s="4"/>
      <c r="N53" s="20"/>
      <c r="O53">
        <f>TTEST(O46:O51,P46:P51,2,1)</f>
        <v>0.83163695235715251</v>
      </c>
    </row>
    <row r="54" spans="5:24" ht="15" thickBot="1" x14ac:dyDescent="0.35"/>
    <row r="55" spans="5:24" x14ac:dyDescent="0.3">
      <c r="E55" s="13"/>
      <c r="F55" s="14" t="s">
        <v>78</v>
      </c>
      <c r="G55" s="14" t="s">
        <v>79</v>
      </c>
      <c r="H55" s="14" t="s">
        <v>27</v>
      </c>
      <c r="I55" s="14"/>
      <c r="J55" s="14"/>
      <c r="K55" s="14" t="s">
        <v>69</v>
      </c>
      <c r="L55" s="14" t="s">
        <v>4</v>
      </c>
      <c r="M55" s="14" t="s">
        <v>22</v>
      </c>
      <c r="N55" s="14"/>
      <c r="O55" s="14"/>
      <c r="P55" s="14" t="s">
        <v>53</v>
      </c>
      <c r="Q55" s="14" t="s">
        <v>52</v>
      </c>
      <c r="R55" s="14" t="s">
        <v>28</v>
      </c>
      <c r="S55" s="14"/>
      <c r="T55" s="14"/>
      <c r="U55" s="14" t="s">
        <v>53</v>
      </c>
      <c r="V55" s="14" t="s">
        <v>82</v>
      </c>
      <c r="W55" s="14" t="s">
        <v>28</v>
      </c>
      <c r="X55" s="15"/>
    </row>
    <row r="56" spans="5:24" x14ac:dyDescent="0.3">
      <c r="E56" s="16">
        <v>3626</v>
      </c>
      <c r="F56" s="3">
        <v>74</v>
      </c>
      <c r="G56" s="3">
        <v>21</v>
      </c>
      <c r="H56" s="3">
        <v>0.30817470857311496</v>
      </c>
      <c r="I56" s="3">
        <f>G56/F56</f>
        <v>0.28378378378378377</v>
      </c>
      <c r="J56" s="3"/>
      <c r="K56" s="3">
        <v>120</v>
      </c>
      <c r="L56" s="3">
        <v>74</v>
      </c>
      <c r="M56" s="3">
        <v>0.60729915598624573</v>
      </c>
      <c r="N56" s="3">
        <f>K56/L56</f>
        <v>1.6216216216216217</v>
      </c>
      <c r="O56" s="3"/>
      <c r="P56" s="3">
        <v>24</v>
      </c>
      <c r="Q56" s="3">
        <v>59</v>
      </c>
      <c r="R56" s="3">
        <v>0.62751470133085729</v>
      </c>
      <c r="S56" s="3">
        <f>Q56/P56</f>
        <v>2.4583333333333335</v>
      </c>
      <c r="T56" s="3"/>
      <c r="U56" s="3">
        <v>28</v>
      </c>
      <c r="V56" s="3">
        <v>51</v>
      </c>
      <c r="W56" s="3">
        <v>0.70587589236683146</v>
      </c>
      <c r="X56" s="17">
        <f>V56/U56</f>
        <v>1.8214285714285714</v>
      </c>
    </row>
    <row r="57" spans="5:24" x14ac:dyDescent="0.3">
      <c r="E57" s="16">
        <v>3627</v>
      </c>
      <c r="F57" s="3">
        <v>52</v>
      </c>
      <c r="G57" s="3">
        <v>50</v>
      </c>
      <c r="H57" s="3">
        <v>0.40650520980005628</v>
      </c>
      <c r="I57" s="3">
        <f t="shared" ref="I57:I62" si="25">G57/F57</f>
        <v>0.96153846153846156</v>
      </c>
      <c r="J57" s="3"/>
      <c r="K57" s="3">
        <v>119</v>
      </c>
      <c r="L57" s="3">
        <v>67</v>
      </c>
      <c r="M57" s="3">
        <v>0.69155048261069407</v>
      </c>
      <c r="N57" s="3">
        <f t="shared" ref="N57:N63" si="26">K57/L57</f>
        <v>1.7761194029850746</v>
      </c>
      <c r="O57" s="3"/>
      <c r="P57" s="3">
        <v>72</v>
      </c>
      <c r="Q57" s="3">
        <v>40</v>
      </c>
      <c r="R57" s="3">
        <v>0.44316526804910189</v>
      </c>
      <c r="S57" s="3">
        <f t="shared" ref="S57:S63" si="27">Q57/P57</f>
        <v>0.55555555555555558</v>
      </c>
      <c r="T57" s="3"/>
      <c r="U57" s="3">
        <v>70</v>
      </c>
      <c r="V57" s="3">
        <v>34</v>
      </c>
      <c r="W57" s="3">
        <v>0.3626962849482957</v>
      </c>
      <c r="X57" s="17">
        <f t="shared" ref="X57:X62" si="28">V57/U57</f>
        <v>0.48571428571428571</v>
      </c>
    </row>
    <row r="58" spans="5:24" x14ac:dyDescent="0.3">
      <c r="E58" s="16">
        <v>3631</v>
      </c>
      <c r="F58" s="3">
        <v>66</v>
      </c>
      <c r="G58" s="3">
        <v>22</v>
      </c>
      <c r="H58" s="3">
        <v>0.38503678196900926</v>
      </c>
      <c r="I58" s="3">
        <f t="shared" si="25"/>
        <v>0.33333333333333331</v>
      </c>
      <c r="J58" s="3"/>
      <c r="K58" s="3">
        <v>111</v>
      </c>
      <c r="L58" s="3">
        <v>52</v>
      </c>
      <c r="M58" s="3">
        <v>0.72394812245513496</v>
      </c>
      <c r="N58" s="3">
        <f t="shared" si="26"/>
        <v>2.1346153846153846</v>
      </c>
      <c r="O58" s="3"/>
      <c r="P58" s="3">
        <v>41</v>
      </c>
      <c r="Q58" s="3">
        <v>45</v>
      </c>
      <c r="R58" s="3">
        <v>0.55710892432982695</v>
      </c>
      <c r="S58" s="3">
        <f t="shared" si="27"/>
        <v>1.0975609756097562</v>
      </c>
      <c r="T58" s="3"/>
      <c r="U58" s="3">
        <v>47</v>
      </c>
      <c r="V58" s="3">
        <v>31</v>
      </c>
      <c r="W58" s="3">
        <v>0.47701336811216172</v>
      </c>
      <c r="X58" s="17">
        <f t="shared" si="28"/>
        <v>0.65957446808510634</v>
      </c>
    </row>
    <row r="59" spans="5:24" x14ac:dyDescent="0.3">
      <c r="E59" s="16">
        <v>3632</v>
      </c>
      <c r="F59" s="3">
        <v>10</v>
      </c>
      <c r="G59" s="3">
        <v>72</v>
      </c>
      <c r="H59" s="3">
        <v>0.80388781292590195</v>
      </c>
      <c r="I59" s="3">
        <f>G59/F59</f>
        <v>7.2</v>
      </c>
      <c r="J59" s="3"/>
      <c r="K59" s="3">
        <v>57</v>
      </c>
      <c r="L59" s="3">
        <v>107</v>
      </c>
      <c r="M59" s="3">
        <v>0.51630213286238291</v>
      </c>
      <c r="N59" s="3">
        <f t="shared" si="26"/>
        <v>0.53271028037383172</v>
      </c>
      <c r="O59" s="3"/>
      <c r="P59" s="3">
        <v>26</v>
      </c>
      <c r="Q59" s="3">
        <v>51</v>
      </c>
      <c r="R59" s="3">
        <v>0.55134621476084877</v>
      </c>
      <c r="S59" s="3">
        <f t="shared" si="27"/>
        <v>1.9615384615384615</v>
      </c>
      <c r="T59" s="3"/>
      <c r="U59" s="3">
        <v>42</v>
      </c>
      <c r="V59" s="3">
        <v>37</v>
      </c>
      <c r="W59" s="3">
        <v>0.42342906330698804</v>
      </c>
      <c r="X59" s="17">
        <f t="shared" si="28"/>
        <v>0.88095238095238093</v>
      </c>
    </row>
    <row r="60" spans="5:24" x14ac:dyDescent="0.3">
      <c r="E60" s="16">
        <v>3633</v>
      </c>
      <c r="F60" s="3">
        <v>11</v>
      </c>
      <c r="G60" s="3">
        <v>47</v>
      </c>
      <c r="H60" s="3">
        <v>0.69693405473221992</v>
      </c>
      <c r="I60" s="3">
        <f t="shared" si="25"/>
        <v>4.2727272727272725</v>
      </c>
      <c r="J60" s="3"/>
      <c r="K60" s="3">
        <v>78</v>
      </c>
      <c r="L60" s="3">
        <v>86</v>
      </c>
      <c r="M60" s="3">
        <v>0.75032505303496888</v>
      </c>
      <c r="N60" s="3">
        <f t="shared" si="26"/>
        <v>0.90697674418604646</v>
      </c>
      <c r="O60" s="3"/>
      <c r="P60" s="3">
        <v>25</v>
      </c>
      <c r="Q60" s="3">
        <v>76</v>
      </c>
      <c r="R60" s="3">
        <v>0.62530542164696556</v>
      </c>
      <c r="S60" s="3">
        <f t="shared" si="27"/>
        <v>3.04</v>
      </c>
      <c r="T60" s="3"/>
      <c r="U60" s="3">
        <v>34</v>
      </c>
      <c r="V60" s="3">
        <v>41</v>
      </c>
      <c r="W60" s="3">
        <v>0.5609756097560975</v>
      </c>
      <c r="X60" s="17">
        <f t="shared" si="28"/>
        <v>1.2058823529411764</v>
      </c>
    </row>
    <row r="61" spans="5:24" x14ac:dyDescent="0.3">
      <c r="E61" s="16">
        <v>3624</v>
      </c>
      <c r="F61" s="3">
        <v>45</v>
      </c>
      <c r="G61" s="3">
        <v>61</v>
      </c>
      <c r="H61" s="3">
        <v>0.54178063457330417</v>
      </c>
      <c r="I61" s="3">
        <f t="shared" si="25"/>
        <v>1.3555555555555556</v>
      </c>
      <c r="J61" s="3"/>
      <c r="K61" s="3">
        <v>107</v>
      </c>
      <c r="L61" s="3">
        <v>81</v>
      </c>
      <c r="M61" s="3">
        <v>0.57247813012575199</v>
      </c>
      <c r="N61" s="3">
        <f t="shared" si="26"/>
        <v>1.3209876543209877</v>
      </c>
      <c r="O61" s="3"/>
      <c r="P61" s="3">
        <v>25</v>
      </c>
      <c r="Q61" s="3">
        <v>78</v>
      </c>
      <c r="R61" s="3">
        <v>0.66738660907127434</v>
      </c>
      <c r="S61" s="3">
        <f t="shared" si="27"/>
        <v>3.12</v>
      </c>
      <c r="T61" s="3"/>
      <c r="U61" s="3">
        <v>35</v>
      </c>
      <c r="V61" s="3">
        <v>39</v>
      </c>
      <c r="W61" s="3">
        <v>0.37274189557040333</v>
      </c>
      <c r="X61" s="17">
        <f t="shared" si="28"/>
        <v>1.1142857142857143</v>
      </c>
    </row>
    <row r="62" spans="5:24" x14ac:dyDescent="0.3">
      <c r="E62" s="16">
        <v>3625</v>
      </c>
      <c r="F62" s="3">
        <v>19</v>
      </c>
      <c r="G62" s="3">
        <v>58</v>
      </c>
      <c r="H62" s="3">
        <v>0.58546379333422571</v>
      </c>
      <c r="I62" s="3">
        <f t="shared" si="25"/>
        <v>3.0526315789473686</v>
      </c>
      <c r="J62" s="3"/>
      <c r="K62" s="3">
        <v>70</v>
      </c>
      <c r="L62" s="3">
        <v>51</v>
      </c>
      <c r="M62" s="3">
        <v>0.70885606116843591</v>
      </c>
      <c r="N62" s="3">
        <f t="shared" si="26"/>
        <v>1.3725490196078431</v>
      </c>
      <c r="O62" s="3"/>
      <c r="P62" s="3">
        <v>28</v>
      </c>
      <c r="Q62" s="3">
        <v>64</v>
      </c>
      <c r="R62" s="3">
        <v>0.56959183673469393</v>
      </c>
      <c r="S62" s="3">
        <f t="shared" si="27"/>
        <v>2.2857142857142856</v>
      </c>
      <c r="T62" s="3"/>
      <c r="U62" s="3">
        <v>42</v>
      </c>
      <c r="V62" s="3">
        <v>20</v>
      </c>
      <c r="W62" s="3">
        <v>0.60204415372035969</v>
      </c>
      <c r="X62" s="17">
        <f t="shared" si="28"/>
        <v>0.47619047619047616</v>
      </c>
    </row>
    <row r="63" spans="5:24" x14ac:dyDescent="0.3">
      <c r="E63" s="16">
        <v>2747</v>
      </c>
      <c r="F63" s="3">
        <v>32</v>
      </c>
      <c r="G63" s="3">
        <v>8</v>
      </c>
      <c r="H63" s="3">
        <v>0.31224354731965587</v>
      </c>
      <c r="I63" s="3">
        <f>G63/F63</f>
        <v>0.25</v>
      </c>
      <c r="J63" s="3"/>
      <c r="K63" s="3">
        <v>70</v>
      </c>
      <c r="L63" s="3">
        <v>43</v>
      </c>
      <c r="M63" s="3">
        <v>0.62070871036817021</v>
      </c>
      <c r="N63" s="3">
        <f t="shared" si="26"/>
        <v>1.6279069767441861</v>
      </c>
      <c r="O63" s="3"/>
      <c r="P63" s="3">
        <v>61</v>
      </c>
      <c r="Q63" s="3">
        <v>17</v>
      </c>
      <c r="R63" s="3">
        <v>0.27437555471028269</v>
      </c>
      <c r="S63" s="3">
        <f t="shared" si="27"/>
        <v>0.27868852459016391</v>
      </c>
      <c r="T63" s="3"/>
      <c r="U63" s="3"/>
      <c r="V63" s="3"/>
      <c r="W63" s="3"/>
      <c r="X63" s="17"/>
    </row>
    <row r="64" spans="5:24" x14ac:dyDescent="0.3">
      <c r="E64" s="1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17"/>
    </row>
    <row r="65" spans="5:24" x14ac:dyDescent="0.3">
      <c r="E65" s="16"/>
      <c r="F65" s="3"/>
      <c r="G65" s="3"/>
      <c r="H65" s="3" t="s">
        <v>80</v>
      </c>
      <c r="I65" s="3"/>
      <c r="J65" s="3"/>
      <c r="K65" s="3"/>
      <c r="L65" s="3"/>
      <c r="M65" s="3" t="s">
        <v>70</v>
      </c>
      <c r="N65" s="3"/>
      <c r="O65" s="3"/>
      <c r="P65" s="3"/>
      <c r="Q65" s="3"/>
      <c r="R65" s="3" t="s">
        <v>72</v>
      </c>
      <c r="S65" s="3"/>
      <c r="T65" s="3"/>
      <c r="U65" s="3"/>
      <c r="V65" s="3"/>
      <c r="W65" s="3" t="s">
        <v>83</v>
      </c>
      <c r="X65" s="17"/>
    </row>
    <row r="66" spans="5:24" ht="15" thickBot="1" x14ac:dyDescent="0.35">
      <c r="E66" s="19"/>
      <c r="F66" s="4"/>
      <c r="G66" s="4"/>
      <c r="H66" s="4" t="s">
        <v>81</v>
      </c>
      <c r="I66" s="4"/>
      <c r="J66" s="4"/>
      <c r="K66" s="4"/>
      <c r="L66" s="4"/>
      <c r="M66" s="4" t="s">
        <v>71</v>
      </c>
      <c r="N66" s="4"/>
      <c r="O66" s="4"/>
      <c r="P66" s="4"/>
      <c r="Q66" s="4"/>
      <c r="R66" s="4" t="s">
        <v>73</v>
      </c>
      <c r="S66" s="4"/>
      <c r="T66" s="4"/>
      <c r="U66" s="4"/>
      <c r="V66" s="4"/>
      <c r="W66" s="4" t="s">
        <v>84</v>
      </c>
      <c r="X66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selection activeCell="F49" sqref="F49"/>
    </sheetView>
  </sheetViews>
  <sheetFormatPr defaultRowHeight="14.4" x14ac:dyDescent="0.3"/>
  <cols>
    <col min="1" max="1" width="23.33203125" bestFit="1" customWidth="1"/>
    <col min="2" max="2" width="16" bestFit="1" customWidth="1"/>
    <col min="3" max="3" width="9.33203125" bestFit="1" customWidth="1"/>
    <col min="4" max="4" width="13.6640625" bestFit="1" customWidth="1"/>
    <col min="6" max="6" width="11.109375" bestFit="1" customWidth="1"/>
    <col min="7" max="7" width="13.6640625" bestFit="1" customWidth="1"/>
    <col min="9" max="9" width="12" bestFit="1" customWidth="1"/>
    <col min="10" max="10" width="15" bestFit="1" customWidth="1"/>
    <col min="12" max="12" width="12" bestFit="1" customWidth="1"/>
    <col min="13" max="13" width="10.88671875" bestFit="1" customWidth="1"/>
    <col min="14" max="14" width="15" bestFit="1" customWidth="1"/>
    <col min="15" max="15" width="18.44140625" bestFit="1" customWidth="1"/>
    <col min="16" max="16" width="16.109375" bestFit="1" customWidth="1"/>
    <col min="19" max="19" width="12" bestFit="1" customWidth="1"/>
    <col min="20" max="20" width="15" bestFit="1" customWidth="1"/>
    <col min="24" max="24" width="15" bestFit="1" customWidth="1"/>
    <col min="25" max="25" width="13.88671875" bestFit="1" customWidth="1"/>
  </cols>
  <sheetData>
    <row r="1" spans="1:26" x14ac:dyDescent="0.3">
      <c r="A1" s="6" t="s">
        <v>46</v>
      </c>
      <c r="F1" s="1"/>
      <c r="G1" s="2" t="s">
        <v>48</v>
      </c>
      <c r="I1" s="3"/>
      <c r="J1" s="1"/>
      <c r="P1" s="1"/>
      <c r="Q1" s="2" t="s">
        <v>51</v>
      </c>
      <c r="S1" s="3"/>
      <c r="T1" s="1"/>
    </row>
    <row r="2" spans="1:26" s="2" customFormat="1" x14ac:dyDescent="0.3">
      <c r="D2" s="2" t="s">
        <v>3</v>
      </c>
      <c r="F2" s="5"/>
      <c r="G2" s="2" t="s">
        <v>49</v>
      </c>
      <c r="I2" s="6"/>
      <c r="J2" s="5"/>
      <c r="K2" s="2" t="s">
        <v>50</v>
      </c>
      <c r="P2" s="5"/>
      <c r="Q2" s="2" t="s">
        <v>49</v>
      </c>
      <c r="S2" s="6"/>
      <c r="T2" s="5"/>
      <c r="U2" s="2" t="s">
        <v>50</v>
      </c>
    </row>
    <row r="3" spans="1:26" s="49" customFormat="1" x14ac:dyDescent="0.3">
      <c r="A3" s="49" t="s">
        <v>30</v>
      </c>
      <c r="B3" s="49" t="s">
        <v>0</v>
      </c>
      <c r="C3" s="49" t="s">
        <v>1</v>
      </c>
      <c r="D3" s="49" t="s">
        <v>2</v>
      </c>
      <c r="E3" s="49" t="s">
        <v>7</v>
      </c>
      <c r="F3" s="50" t="s">
        <v>20</v>
      </c>
      <c r="G3" s="49" t="s">
        <v>2</v>
      </c>
      <c r="H3" s="49" t="s">
        <v>7</v>
      </c>
      <c r="I3" s="49" t="s">
        <v>19</v>
      </c>
      <c r="J3" s="50" t="s">
        <v>55</v>
      </c>
      <c r="K3" s="49" t="s">
        <v>2</v>
      </c>
      <c r="L3" s="49" t="s">
        <v>7</v>
      </c>
      <c r="M3" s="49" t="s">
        <v>19</v>
      </c>
      <c r="N3" s="49" t="s">
        <v>55</v>
      </c>
      <c r="O3" s="49" t="s">
        <v>60</v>
      </c>
      <c r="P3" s="50" t="s">
        <v>59</v>
      </c>
      <c r="Q3" s="49" t="s">
        <v>2</v>
      </c>
      <c r="R3" s="49" t="s">
        <v>7</v>
      </c>
      <c r="S3" s="49" t="s">
        <v>19</v>
      </c>
      <c r="T3" s="50" t="s">
        <v>55</v>
      </c>
      <c r="U3" s="49" t="s">
        <v>2</v>
      </c>
      <c r="V3" s="49" t="s">
        <v>7</v>
      </c>
      <c r="W3" s="49" t="s">
        <v>20</v>
      </c>
      <c r="X3" s="49" t="s">
        <v>55</v>
      </c>
      <c r="Y3" s="49" t="s">
        <v>56</v>
      </c>
      <c r="Z3" s="49" t="s">
        <v>57</v>
      </c>
    </row>
    <row r="4" spans="1:26" x14ac:dyDescent="0.3">
      <c r="A4" t="s">
        <v>47</v>
      </c>
      <c r="B4">
        <v>20240121</v>
      </c>
      <c r="C4">
        <v>3624</v>
      </c>
      <c r="D4">
        <v>83</v>
      </c>
      <c r="E4">
        <v>185.87</v>
      </c>
      <c r="F4" s="1">
        <f t="shared" ref="F4:F10" si="0">D4/E4</f>
        <v>0.44654866304406304</v>
      </c>
      <c r="G4">
        <v>70</v>
      </c>
      <c r="H4">
        <v>168.45</v>
      </c>
      <c r="I4" s="3">
        <f t="shared" ref="I4:I10" si="1">G4/H4</f>
        <v>0.41555357672899973</v>
      </c>
      <c r="J4" s="1">
        <v>36</v>
      </c>
      <c r="K4">
        <v>53</v>
      </c>
      <c r="L4">
        <v>171.7</v>
      </c>
      <c r="M4">
        <f t="shared" ref="M4:M10" si="2">K4/L4</f>
        <v>0.30867792661619103</v>
      </c>
      <c r="N4">
        <v>34</v>
      </c>
      <c r="O4">
        <f t="shared" ref="O4:O10" si="3">J4/(J4+N4)</f>
        <v>0.51428571428571423</v>
      </c>
      <c r="P4" s="1">
        <f t="shared" ref="P4:P10" si="4">H4/(H4+L4)</f>
        <v>0.49522269586946938</v>
      </c>
      <c r="Q4">
        <v>28</v>
      </c>
      <c r="R4">
        <v>63.801000000000002</v>
      </c>
      <c r="S4" s="3">
        <f t="shared" ref="S4:S10" si="5">Q4/R4</f>
        <v>0.4388645945988307</v>
      </c>
      <c r="T4" s="1">
        <v>12</v>
      </c>
      <c r="U4">
        <v>61</v>
      </c>
      <c r="V4">
        <v>117.05</v>
      </c>
      <c r="W4">
        <f t="shared" ref="W4:W10" si="6">U4/V4</f>
        <v>0.52114480991029477</v>
      </c>
      <c r="X4">
        <v>7</v>
      </c>
      <c r="Y4">
        <f t="shared" ref="Y4:Y10" si="7">R4/(R4+V4)</f>
        <v>0.35278212451133806</v>
      </c>
      <c r="Z4">
        <f t="shared" ref="Z4:Z10" si="8">T4/(T4+X4)</f>
        <v>0.63157894736842102</v>
      </c>
    </row>
    <row r="5" spans="1:26" x14ac:dyDescent="0.3">
      <c r="C5">
        <v>3631</v>
      </c>
      <c r="D5">
        <v>71</v>
      </c>
      <c r="E5">
        <v>182.98</v>
      </c>
      <c r="F5" s="1">
        <f t="shared" si="0"/>
        <v>0.38802054869384633</v>
      </c>
      <c r="G5">
        <v>48</v>
      </c>
      <c r="H5">
        <v>141.52500000000001</v>
      </c>
      <c r="I5" s="3">
        <f t="shared" si="1"/>
        <v>0.33916269210386857</v>
      </c>
      <c r="J5" s="1">
        <v>24</v>
      </c>
      <c r="K5">
        <v>76</v>
      </c>
      <c r="L5">
        <v>166.41300000000001</v>
      </c>
      <c r="M5">
        <f t="shared" si="2"/>
        <v>0.45669508992686869</v>
      </c>
      <c r="N5">
        <v>27</v>
      </c>
      <c r="O5">
        <f t="shared" si="3"/>
        <v>0.47058823529411764</v>
      </c>
      <c r="P5" s="1">
        <f t="shared" si="4"/>
        <v>0.45958926796952637</v>
      </c>
      <c r="Q5">
        <v>47</v>
      </c>
      <c r="R5">
        <v>69.94</v>
      </c>
      <c r="S5" s="3">
        <f t="shared" si="5"/>
        <v>0.67200457535030023</v>
      </c>
      <c r="T5" s="1">
        <v>12</v>
      </c>
      <c r="U5">
        <v>23</v>
      </c>
      <c r="V5">
        <v>29.82</v>
      </c>
      <c r="W5">
        <f t="shared" si="6"/>
        <v>0.77129443326626423</v>
      </c>
      <c r="X5">
        <v>6</v>
      </c>
      <c r="Y5">
        <f t="shared" si="7"/>
        <v>0.70108259823576591</v>
      </c>
      <c r="Z5">
        <f t="shared" si="8"/>
        <v>0.66666666666666663</v>
      </c>
    </row>
    <row r="6" spans="1:26" x14ac:dyDescent="0.3">
      <c r="C6">
        <v>3632</v>
      </c>
      <c r="D6">
        <v>35</v>
      </c>
      <c r="E6">
        <v>182.97</v>
      </c>
      <c r="F6" s="1">
        <f t="shared" si="0"/>
        <v>0.19128818932065367</v>
      </c>
      <c r="G6">
        <v>58</v>
      </c>
      <c r="H6">
        <v>136.94</v>
      </c>
      <c r="I6" s="3">
        <f t="shared" si="1"/>
        <v>0.42354315758726452</v>
      </c>
      <c r="J6" s="1">
        <v>14</v>
      </c>
      <c r="K6">
        <v>51</v>
      </c>
      <c r="L6">
        <v>145.44999999999999</v>
      </c>
      <c r="M6">
        <f t="shared" si="2"/>
        <v>0.35063595737366793</v>
      </c>
      <c r="N6">
        <v>17</v>
      </c>
      <c r="O6">
        <f t="shared" si="3"/>
        <v>0.45161290322580644</v>
      </c>
      <c r="P6" s="1">
        <f t="shared" si="4"/>
        <v>0.48493218598392296</v>
      </c>
      <c r="Q6">
        <v>27</v>
      </c>
      <c r="R6">
        <v>62.58</v>
      </c>
      <c r="S6" s="3">
        <f t="shared" si="5"/>
        <v>0.43144774688398851</v>
      </c>
      <c r="T6" s="1">
        <v>5</v>
      </c>
      <c r="U6">
        <v>27</v>
      </c>
      <c r="V6">
        <v>118.73</v>
      </c>
      <c r="W6">
        <f t="shared" si="6"/>
        <v>0.22740672113198013</v>
      </c>
      <c r="X6">
        <v>5</v>
      </c>
      <c r="Y6">
        <f t="shared" si="7"/>
        <v>0.34515470740720311</v>
      </c>
      <c r="Z6">
        <f t="shared" si="8"/>
        <v>0.5</v>
      </c>
    </row>
    <row r="7" spans="1:26" x14ac:dyDescent="0.3">
      <c r="C7">
        <v>3633</v>
      </c>
      <c r="D7">
        <v>93</v>
      </c>
      <c r="E7">
        <v>186.04</v>
      </c>
      <c r="F7" s="1">
        <f t="shared" si="0"/>
        <v>0.49989249623736831</v>
      </c>
      <c r="G7">
        <v>46</v>
      </c>
      <c r="H7">
        <v>196.83</v>
      </c>
      <c r="I7" s="3">
        <f t="shared" si="1"/>
        <v>0.23370421175633793</v>
      </c>
      <c r="J7" s="1">
        <v>26</v>
      </c>
      <c r="K7">
        <v>25</v>
      </c>
      <c r="L7">
        <v>71.84</v>
      </c>
      <c r="M7">
        <f t="shared" si="2"/>
        <v>0.34799554565701557</v>
      </c>
      <c r="N7">
        <v>10</v>
      </c>
      <c r="O7">
        <f t="shared" si="3"/>
        <v>0.72222222222222221</v>
      </c>
      <c r="P7" s="1">
        <f t="shared" si="4"/>
        <v>0.73260877656604761</v>
      </c>
      <c r="Q7">
        <v>14</v>
      </c>
      <c r="R7">
        <v>26.7</v>
      </c>
      <c r="S7" s="3">
        <f t="shared" si="5"/>
        <v>0.52434456928838957</v>
      </c>
      <c r="T7" s="1">
        <v>7</v>
      </c>
      <c r="U7">
        <v>41</v>
      </c>
      <c r="V7">
        <v>175.1</v>
      </c>
      <c r="W7">
        <f t="shared" si="6"/>
        <v>0.23415191319246145</v>
      </c>
      <c r="X7">
        <v>2</v>
      </c>
      <c r="Y7">
        <f t="shared" si="7"/>
        <v>0.13230921704658077</v>
      </c>
      <c r="Z7">
        <f t="shared" si="8"/>
        <v>0.77777777777777779</v>
      </c>
    </row>
    <row r="8" spans="1:26" x14ac:dyDescent="0.3">
      <c r="B8">
        <v>20240122</v>
      </c>
      <c r="C8">
        <v>3625</v>
      </c>
      <c r="D8">
        <v>56</v>
      </c>
      <c r="E8">
        <v>196.23</v>
      </c>
      <c r="F8" s="1">
        <f t="shared" si="0"/>
        <v>0.28537940172246856</v>
      </c>
      <c r="G8">
        <v>27</v>
      </c>
      <c r="H8">
        <v>103.1</v>
      </c>
      <c r="I8" s="3">
        <f t="shared" si="1"/>
        <v>0.26188166828322018</v>
      </c>
      <c r="J8" s="1">
        <v>18</v>
      </c>
      <c r="K8">
        <v>45</v>
      </c>
      <c r="L8">
        <v>170.82</v>
      </c>
      <c r="M8">
        <f t="shared" si="2"/>
        <v>0.26343519494204426</v>
      </c>
      <c r="N8">
        <v>25</v>
      </c>
      <c r="O8">
        <f t="shared" si="3"/>
        <v>0.41860465116279072</v>
      </c>
      <c r="P8" s="1">
        <f t="shared" si="4"/>
        <v>0.37638726635514025</v>
      </c>
      <c r="Q8">
        <v>12</v>
      </c>
      <c r="R8">
        <v>44.52</v>
      </c>
      <c r="S8" s="3">
        <f t="shared" si="5"/>
        <v>0.26954177897574122</v>
      </c>
      <c r="T8" s="1">
        <v>5</v>
      </c>
      <c r="U8">
        <v>23</v>
      </c>
      <c r="V8">
        <v>62.58</v>
      </c>
      <c r="W8">
        <f t="shared" si="6"/>
        <v>0.36752956216043464</v>
      </c>
      <c r="X8">
        <v>6</v>
      </c>
      <c r="Y8">
        <f t="shared" si="7"/>
        <v>0.415686274509804</v>
      </c>
      <c r="Z8">
        <f t="shared" si="8"/>
        <v>0.45454545454545453</v>
      </c>
    </row>
    <row r="9" spans="1:26" x14ac:dyDescent="0.3">
      <c r="C9">
        <v>3626</v>
      </c>
      <c r="D9">
        <v>67</v>
      </c>
      <c r="E9">
        <v>188.93</v>
      </c>
      <c r="F9" s="1">
        <f t="shared" si="0"/>
        <v>0.35462869845974698</v>
      </c>
      <c r="G9">
        <v>71</v>
      </c>
      <c r="H9">
        <v>170.71</v>
      </c>
      <c r="I9" s="3">
        <f t="shared" si="1"/>
        <v>0.41591002284576178</v>
      </c>
      <c r="J9" s="1">
        <v>13</v>
      </c>
      <c r="K9">
        <v>24</v>
      </c>
      <c r="L9">
        <v>61.52</v>
      </c>
      <c r="M9">
        <f t="shared" si="2"/>
        <v>0.39011703511053314</v>
      </c>
      <c r="N9">
        <v>16</v>
      </c>
      <c r="O9">
        <f t="shared" si="3"/>
        <v>0.44827586206896552</v>
      </c>
      <c r="P9" s="1">
        <f t="shared" si="4"/>
        <v>0.73509021228954052</v>
      </c>
      <c r="Q9">
        <v>24</v>
      </c>
      <c r="R9">
        <v>61.49</v>
      </c>
      <c r="S9" s="3">
        <f t="shared" si="5"/>
        <v>0.39030736705155311</v>
      </c>
      <c r="T9" s="1">
        <v>7</v>
      </c>
      <c r="U9">
        <v>15</v>
      </c>
      <c r="V9">
        <v>47.89</v>
      </c>
      <c r="W9">
        <f t="shared" si="6"/>
        <v>0.31321779077051576</v>
      </c>
      <c r="X9">
        <v>5</v>
      </c>
      <c r="Y9">
        <f t="shared" si="7"/>
        <v>0.56216858657889934</v>
      </c>
      <c r="Z9">
        <f t="shared" si="8"/>
        <v>0.58333333333333337</v>
      </c>
    </row>
    <row r="10" spans="1:26" x14ac:dyDescent="0.3">
      <c r="C10">
        <v>3627</v>
      </c>
      <c r="D10">
        <v>49</v>
      </c>
      <c r="E10">
        <v>190.45</v>
      </c>
      <c r="F10" s="1">
        <f t="shared" si="0"/>
        <v>0.25728537673930169</v>
      </c>
      <c r="G10">
        <v>3</v>
      </c>
      <c r="H10">
        <v>15.06</v>
      </c>
      <c r="I10" s="3">
        <f t="shared" si="1"/>
        <v>0.19920318725099601</v>
      </c>
      <c r="J10" s="1">
        <v>3</v>
      </c>
      <c r="K10">
        <v>12</v>
      </c>
      <c r="L10">
        <v>27.64</v>
      </c>
      <c r="M10">
        <f t="shared" si="2"/>
        <v>0.43415340086830678</v>
      </c>
      <c r="N10">
        <v>3</v>
      </c>
      <c r="O10">
        <f t="shared" si="3"/>
        <v>0.5</v>
      </c>
      <c r="P10" s="1">
        <f t="shared" si="4"/>
        <v>0.35269320843091334</v>
      </c>
      <c r="Q10">
        <v>4</v>
      </c>
      <c r="R10">
        <v>8.2799999999999994</v>
      </c>
      <c r="S10" s="3">
        <f t="shared" si="5"/>
        <v>0.48309178743961356</v>
      </c>
      <c r="T10" s="1">
        <v>0</v>
      </c>
      <c r="U10">
        <v>13</v>
      </c>
      <c r="V10">
        <v>9.1</v>
      </c>
      <c r="W10">
        <f t="shared" si="6"/>
        <v>1.4285714285714286</v>
      </c>
      <c r="X10">
        <v>1</v>
      </c>
      <c r="Y10">
        <f t="shared" si="7"/>
        <v>0.47640966628308401</v>
      </c>
      <c r="Z10">
        <f t="shared" si="8"/>
        <v>0</v>
      </c>
    </row>
    <row r="14" spans="1:26" x14ac:dyDescent="0.3">
      <c r="E14" t="s">
        <v>48</v>
      </c>
      <c r="G14" t="s">
        <v>51</v>
      </c>
    </row>
    <row r="15" spans="1:26" x14ac:dyDescent="0.3">
      <c r="D15" t="s">
        <v>54</v>
      </c>
      <c r="E15" t="s">
        <v>50</v>
      </c>
      <c r="F15" t="s">
        <v>49</v>
      </c>
      <c r="G15" t="s">
        <v>53</v>
      </c>
      <c r="H15" t="s">
        <v>52</v>
      </c>
      <c r="J15" t="s">
        <v>57</v>
      </c>
    </row>
    <row r="16" spans="1:26" x14ac:dyDescent="0.3">
      <c r="C16" s="33">
        <v>3624</v>
      </c>
      <c r="D16" s="33">
        <v>0.44654866304406304</v>
      </c>
      <c r="E16" s="33">
        <v>0.30867792661619103</v>
      </c>
      <c r="F16" s="33">
        <v>0.41555357672899973</v>
      </c>
      <c r="G16" s="33">
        <v>0.52114480991029477</v>
      </c>
      <c r="H16" s="33">
        <v>0.4388645945988307</v>
      </c>
      <c r="I16" s="33">
        <f>H16-G16</f>
        <v>-8.2280215311464067E-2</v>
      </c>
      <c r="J16">
        <v>0.63157894736842102</v>
      </c>
    </row>
    <row r="17" spans="3:10" x14ac:dyDescent="0.3">
      <c r="C17" s="33">
        <v>3631</v>
      </c>
      <c r="D17" s="33">
        <v>0.38802054869384633</v>
      </c>
      <c r="E17" s="33">
        <v>0.45669508992686869</v>
      </c>
      <c r="F17" s="33">
        <v>0.33916269210386857</v>
      </c>
      <c r="G17" s="33">
        <v>0.77129443326626423</v>
      </c>
      <c r="H17" s="33">
        <v>0.67200457535030023</v>
      </c>
      <c r="I17" s="33">
        <f t="shared" ref="I17:I22" si="9">H17-G17</f>
        <v>-9.9289857915964008E-2</v>
      </c>
      <c r="J17">
        <v>0.66666666666666663</v>
      </c>
    </row>
    <row r="18" spans="3:10" x14ac:dyDescent="0.3">
      <c r="C18" s="33">
        <v>3632</v>
      </c>
      <c r="D18" s="33">
        <v>0.19128818932065367</v>
      </c>
      <c r="E18" s="33">
        <v>0.35063595737366793</v>
      </c>
      <c r="F18" s="33">
        <v>0.42354315758726452</v>
      </c>
      <c r="G18" s="33">
        <v>0.22740672113198013</v>
      </c>
      <c r="H18" s="33">
        <v>0.43144774688398851</v>
      </c>
      <c r="I18" s="33">
        <f t="shared" si="9"/>
        <v>0.20404102575200839</v>
      </c>
      <c r="J18">
        <v>0.5</v>
      </c>
    </row>
    <row r="19" spans="3:10" x14ac:dyDescent="0.3">
      <c r="C19" s="33">
        <v>3633</v>
      </c>
      <c r="D19" s="33">
        <v>0.49989249623736831</v>
      </c>
      <c r="E19" s="33">
        <v>0.34799554565701557</v>
      </c>
      <c r="F19" s="33">
        <v>0.23370421175633793</v>
      </c>
      <c r="G19" s="33">
        <v>0.23415191319246145</v>
      </c>
      <c r="H19" s="33">
        <v>0.52434456928838957</v>
      </c>
      <c r="I19" s="33">
        <f t="shared" si="9"/>
        <v>0.29019265609592815</v>
      </c>
      <c r="J19">
        <v>0.77777777777777779</v>
      </c>
    </row>
    <row r="20" spans="3:10" x14ac:dyDescent="0.3">
      <c r="C20" s="51">
        <v>3625</v>
      </c>
      <c r="D20" s="51">
        <v>0.28537940172246856</v>
      </c>
      <c r="E20" s="51">
        <v>0.26343519494204426</v>
      </c>
      <c r="F20" s="51">
        <v>0.26188166828322018</v>
      </c>
      <c r="G20" s="51">
        <v>0.36752956216043464</v>
      </c>
      <c r="H20" s="51">
        <v>0.26954177897574122</v>
      </c>
      <c r="I20" s="51">
        <f t="shared" si="9"/>
        <v>-9.7987783184693422E-2</v>
      </c>
      <c r="J20" s="51">
        <v>0.45454545454545453</v>
      </c>
    </row>
    <row r="21" spans="3:10" x14ac:dyDescent="0.3">
      <c r="C21" s="33">
        <v>3626</v>
      </c>
      <c r="D21" s="33">
        <v>0.35462869845974698</v>
      </c>
      <c r="E21" s="33">
        <v>0.39011703511053314</v>
      </c>
      <c r="F21" s="33">
        <v>0.41591002284576178</v>
      </c>
      <c r="G21" s="33">
        <v>0.31321779077051576</v>
      </c>
      <c r="H21" s="33">
        <v>0.39030736705155311</v>
      </c>
      <c r="I21" s="33">
        <f t="shared" si="9"/>
        <v>7.7089576281037353E-2</v>
      </c>
      <c r="J21">
        <v>0.58333333333333337</v>
      </c>
    </row>
    <row r="22" spans="3:10" x14ac:dyDescent="0.3">
      <c r="C22" s="51">
        <v>3627</v>
      </c>
      <c r="D22" s="51">
        <v>0.25728537673930169</v>
      </c>
      <c r="E22" s="51">
        <v>0.43415340086830678</v>
      </c>
      <c r="F22" s="51">
        <v>0.19920318725099601</v>
      </c>
      <c r="G22" s="51">
        <v>1.4285714285714286</v>
      </c>
      <c r="H22" s="51">
        <v>0.48309178743961356</v>
      </c>
      <c r="I22" s="51">
        <f t="shared" si="9"/>
        <v>-0.94547964113181504</v>
      </c>
      <c r="J22" s="51">
        <v>0</v>
      </c>
    </row>
    <row r="24" spans="3:10" x14ac:dyDescent="0.3">
      <c r="E24">
        <f>TTEST(E16:E21,F16:F21,2,1)</f>
        <v>0.90856866481075005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workbookViewId="0">
      <selection activeCell="K55" sqref="K55:K56"/>
    </sheetView>
  </sheetViews>
  <sheetFormatPr defaultRowHeight="14.4" x14ac:dyDescent="0.3"/>
  <cols>
    <col min="8" max="8" width="18.5546875" bestFit="1" customWidth="1"/>
    <col min="9" max="9" width="12.6640625" bestFit="1" customWidth="1"/>
    <col min="13" max="13" width="12" bestFit="1" customWidth="1"/>
    <col min="16" max="16" width="18.5546875" bestFit="1" customWidth="1"/>
    <col min="19" max="19" width="12" bestFit="1" customWidth="1"/>
    <col min="23" max="23" width="12" bestFit="1" customWidth="1"/>
  </cols>
  <sheetData>
    <row r="1" spans="1:27" x14ac:dyDescent="0.3">
      <c r="A1" s="6" t="s">
        <v>46</v>
      </c>
      <c r="F1" s="1"/>
      <c r="G1" s="2" t="s">
        <v>48</v>
      </c>
      <c r="I1" s="3"/>
      <c r="J1" s="1"/>
      <c r="P1" s="1"/>
      <c r="Q1" s="2" t="s">
        <v>51</v>
      </c>
      <c r="S1" s="3"/>
      <c r="T1" s="1"/>
    </row>
    <row r="2" spans="1:27" s="2" customFormat="1" x14ac:dyDescent="0.3">
      <c r="D2" s="2" t="s">
        <v>3</v>
      </c>
      <c r="F2" s="5"/>
      <c r="G2" s="2" t="s">
        <v>49</v>
      </c>
      <c r="I2" s="6"/>
      <c r="J2" s="5"/>
      <c r="K2" s="2" t="s">
        <v>50</v>
      </c>
      <c r="P2" s="5"/>
      <c r="Q2" s="2" t="s">
        <v>49</v>
      </c>
      <c r="S2" s="6"/>
      <c r="T2" s="5"/>
      <c r="U2" s="2" t="s">
        <v>50</v>
      </c>
    </row>
    <row r="3" spans="1:27" s="49" customFormat="1" x14ac:dyDescent="0.3">
      <c r="A3" s="49" t="s">
        <v>30</v>
      </c>
      <c r="B3" s="49" t="s">
        <v>0</v>
      </c>
      <c r="C3" s="49" t="s">
        <v>1</v>
      </c>
      <c r="D3" s="49" t="s">
        <v>2</v>
      </c>
      <c r="E3" s="49" t="s">
        <v>7</v>
      </c>
      <c r="F3" s="50" t="s">
        <v>20</v>
      </c>
      <c r="G3" s="49" t="s">
        <v>2</v>
      </c>
      <c r="H3" s="49" t="s">
        <v>7</v>
      </c>
      <c r="I3" s="49" t="s">
        <v>19</v>
      </c>
      <c r="J3" s="50" t="s">
        <v>55</v>
      </c>
      <c r="K3" s="49" t="s">
        <v>2</v>
      </c>
      <c r="L3" s="49" t="s">
        <v>7</v>
      </c>
      <c r="M3" s="49" t="s">
        <v>19</v>
      </c>
      <c r="N3" s="49" t="s">
        <v>55</v>
      </c>
      <c r="O3" s="49" t="s">
        <v>59</v>
      </c>
      <c r="P3" s="50" t="s">
        <v>61</v>
      </c>
      <c r="Q3" s="49" t="s">
        <v>2</v>
      </c>
      <c r="R3" s="49" t="s">
        <v>7</v>
      </c>
      <c r="S3" s="49" t="s">
        <v>19</v>
      </c>
      <c r="T3" s="50" t="s">
        <v>55</v>
      </c>
      <c r="U3" s="49" t="s">
        <v>2</v>
      </c>
      <c r="V3" s="49" t="s">
        <v>7</v>
      </c>
      <c r="W3" s="49" t="s">
        <v>20</v>
      </c>
      <c r="X3" s="49" t="s">
        <v>55</v>
      </c>
      <c r="Y3" s="49" t="s">
        <v>28</v>
      </c>
    </row>
    <row r="4" spans="1:27" x14ac:dyDescent="0.3">
      <c r="A4" t="s">
        <v>47</v>
      </c>
      <c r="B4">
        <v>20240121</v>
      </c>
      <c r="C4">
        <v>3624</v>
      </c>
      <c r="D4">
        <v>83</v>
      </c>
      <c r="E4">
        <v>185.87</v>
      </c>
      <c r="F4" s="60">
        <f t="shared" ref="F4:F10" si="0">D4/E4</f>
        <v>0.44654866304406304</v>
      </c>
      <c r="G4" s="32">
        <v>30</v>
      </c>
      <c r="H4" s="32">
        <v>77.89</v>
      </c>
      <c r="I4">
        <f t="shared" ref="I4:I16" si="1">G4/H4</f>
        <v>0.38515855693927331</v>
      </c>
      <c r="J4" s="1">
        <v>36</v>
      </c>
      <c r="K4" s="32">
        <v>32</v>
      </c>
      <c r="L4" s="32">
        <v>96.76</v>
      </c>
      <c r="M4">
        <f t="shared" ref="M4:M16" si="2">K4/L4</f>
        <v>0.33071517155849522</v>
      </c>
      <c r="N4">
        <v>34</v>
      </c>
      <c r="O4">
        <f>H4/(H4+L4)</f>
        <v>0.44597766962496421</v>
      </c>
      <c r="P4" s="60">
        <f t="shared" ref="P4:P9" si="3">J4/(J4+N4)</f>
        <v>0.51428571428571423</v>
      </c>
      <c r="Q4">
        <v>17</v>
      </c>
      <c r="R4">
        <v>38.71</v>
      </c>
      <c r="S4">
        <f t="shared" ref="S4:S16" si="4">Q4/R4</f>
        <v>0.43916300697494187</v>
      </c>
      <c r="T4" s="60">
        <v>12</v>
      </c>
      <c r="U4">
        <v>21</v>
      </c>
      <c r="V4">
        <v>59.33</v>
      </c>
      <c r="W4">
        <f t="shared" ref="W4:W16" si="5">U4/V4</f>
        <v>0.35395246923984497</v>
      </c>
      <c r="X4">
        <v>7</v>
      </c>
      <c r="Y4">
        <f>T4/(T4+X4)</f>
        <v>0.63157894736842102</v>
      </c>
      <c r="Z4">
        <f>R4/(R4+V4)</f>
        <v>0.39483884128926972</v>
      </c>
    </row>
    <row r="5" spans="1:27" s="55" customFormat="1" x14ac:dyDescent="0.3">
      <c r="C5" s="55">
        <v>3631</v>
      </c>
      <c r="D5" s="55">
        <v>71</v>
      </c>
      <c r="E5" s="55">
        <v>182.98</v>
      </c>
      <c r="F5" s="56">
        <f t="shared" si="0"/>
        <v>0.38802054869384633</v>
      </c>
      <c r="G5" s="57">
        <v>33</v>
      </c>
      <c r="H5" s="57">
        <v>82.64</v>
      </c>
      <c r="I5" s="55">
        <f t="shared" si="1"/>
        <v>0.39932236205227495</v>
      </c>
      <c r="J5" s="56">
        <v>24</v>
      </c>
      <c r="K5" s="57">
        <v>60</v>
      </c>
      <c r="L5" s="57">
        <v>86.92</v>
      </c>
      <c r="M5" s="55">
        <f t="shared" si="2"/>
        <v>0.69028992176714221</v>
      </c>
      <c r="N5" s="55">
        <v>27</v>
      </c>
      <c r="O5">
        <f t="shared" ref="O5:O10" si="6">H5/(H5+L5)</f>
        <v>0.48737909884406699</v>
      </c>
      <c r="P5" s="56">
        <f t="shared" si="3"/>
        <v>0.47058823529411764</v>
      </c>
      <c r="Q5" s="55">
        <v>22</v>
      </c>
      <c r="R5" s="55">
        <v>33.42</v>
      </c>
      <c r="S5" s="55">
        <f t="shared" si="4"/>
        <v>0.6582884500299222</v>
      </c>
      <c r="T5" s="56">
        <v>12</v>
      </c>
      <c r="U5" s="55">
        <v>9</v>
      </c>
      <c r="V5" s="55">
        <v>15.96</v>
      </c>
      <c r="W5" s="55">
        <f t="shared" si="5"/>
        <v>0.56390977443609025</v>
      </c>
      <c r="X5" s="55">
        <v>6</v>
      </c>
      <c r="Y5" s="55">
        <f t="shared" ref="Y5:Y16" si="7">T5/(T5+X5)</f>
        <v>0.66666666666666663</v>
      </c>
      <c r="Z5" s="55">
        <f t="shared" ref="Z5:Z9" si="8">R5/(R5+V5)</f>
        <v>0.67679222357229651</v>
      </c>
    </row>
    <row r="6" spans="1:27" x14ac:dyDescent="0.3">
      <c r="C6">
        <v>3632</v>
      </c>
      <c r="D6">
        <v>35</v>
      </c>
      <c r="E6">
        <v>182.97</v>
      </c>
      <c r="F6" s="1">
        <f t="shared" si="0"/>
        <v>0.19128818932065367</v>
      </c>
      <c r="G6" s="32">
        <v>30</v>
      </c>
      <c r="H6" s="32">
        <v>69.94</v>
      </c>
      <c r="I6">
        <f t="shared" si="1"/>
        <v>0.42893909064912783</v>
      </c>
      <c r="J6" s="1">
        <v>14</v>
      </c>
      <c r="K6" s="32">
        <v>26</v>
      </c>
      <c r="L6" s="32">
        <v>62.44</v>
      </c>
      <c r="M6">
        <f t="shared" si="2"/>
        <v>0.41639974375400385</v>
      </c>
      <c r="N6">
        <v>17</v>
      </c>
      <c r="O6">
        <f t="shared" si="6"/>
        <v>0.52832754192476206</v>
      </c>
      <c r="P6" s="1">
        <f t="shared" si="3"/>
        <v>0.45161290322580644</v>
      </c>
      <c r="Q6">
        <v>8</v>
      </c>
      <c r="R6">
        <v>36.159999999999997</v>
      </c>
      <c r="S6">
        <f t="shared" si="4"/>
        <v>0.22123893805309736</v>
      </c>
      <c r="T6" s="1">
        <v>5</v>
      </c>
      <c r="U6">
        <v>7</v>
      </c>
      <c r="V6">
        <v>95.13</v>
      </c>
      <c r="W6">
        <f t="shared" si="5"/>
        <v>7.3583517292126574E-2</v>
      </c>
      <c r="X6">
        <v>5</v>
      </c>
      <c r="Y6">
        <f t="shared" si="7"/>
        <v>0.5</v>
      </c>
      <c r="Z6">
        <f t="shared" si="8"/>
        <v>0.27542082412978902</v>
      </c>
    </row>
    <row r="7" spans="1:27" x14ac:dyDescent="0.3">
      <c r="C7">
        <v>3633</v>
      </c>
      <c r="D7">
        <v>93</v>
      </c>
      <c r="E7">
        <v>186.04</v>
      </c>
      <c r="F7" s="1">
        <f t="shared" si="0"/>
        <v>0.49989249623736831</v>
      </c>
      <c r="G7" s="32">
        <v>31</v>
      </c>
      <c r="H7" s="32">
        <v>73.92</v>
      </c>
      <c r="I7">
        <f t="shared" si="1"/>
        <v>0.41937229437229434</v>
      </c>
      <c r="J7" s="1">
        <v>26</v>
      </c>
      <c r="K7" s="32">
        <v>19</v>
      </c>
      <c r="L7" s="32">
        <v>33.880000000000003</v>
      </c>
      <c r="M7">
        <f t="shared" si="2"/>
        <v>0.56080283353010618</v>
      </c>
      <c r="N7">
        <v>10</v>
      </c>
      <c r="O7">
        <f t="shared" si="6"/>
        <v>0.68571428571428561</v>
      </c>
      <c r="P7" s="1">
        <f t="shared" si="3"/>
        <v>0.72222222222222221</v>
      </c>
      <c r="Q7">
        <v>8</v>
      </c>
      <c r="R7">
        <v>15.67</v>
      </c>
      <c r="S7">
        <f t="shared" si="4"/>
        <v>0.51052967453733245</v>
      </c>
      <c r="T7" s="1">
        <v>7</v>
      </c>
      <c r="U7">
        <v>30</v>
      </c>
      <c r="V7">
        <v>157.54</v>
      </c>
      <c r="W7">
        <f t="shared" si="5"/>
        <v>0.19042782785324364</v>
      </c>
      <c r="X7">
        <v>2</v>
      </c>
      <c r="Y7">
        <f t="shared" si="7"/>
        <v>0.77777777777777779</v>
      </c>
      <c r="Z7">
        <f t="shared" si="8"/>
        <v>9.046821777033659E-2</v>
      </c>
    </row>
    <row r="8" spans="1:27" x14ac:dyDescent="0.3">
      <c r="B8">
        <v>20240122</v>
      </c>
      <c r="C8">
        <v>3625</v>
      </c>
      <c r="D8">
        <v>56</v>
      </c>
      <c r="E8">
        <v>196.23</v>
      </c>
      <c r="F8" s="1">
        <f t="shared" si="0"/>
        <v>0.28537940172246856</v>
      </c>
      <c r="G8" s="32">
        <v>11</v>
      </c>
      <c r="H8" s="32">
        <v>48.69</v>
      </c>
      <c r="I8">
        <f t="shared" si="1"/>
        <v>0.2259190798932019</v>
      </c>
      <c r="J8" s="1">
        <v>18</v>
      </c>
      <c r="K8" s="32">
        <v>29</v>
      </c>
      <c r="L8" s="32">
        <v>97.38</v>
      </c>
      <c r="M8">
        <f t="shared" si="2"/>
        <v>0.29780242349558433</v>
      </c>
      <c r="N8">
        <v>25</v>
      </c>
      <c r="O8">
        <f t="shared" si="6"/>
        <v>0.33333333333333331</v>
      </c>
      <c r="P8" s="1">
        <f t="shared" si="3"/>
        <v>0.41860465116279072</v>
      </c>
      <c r="Q8">
        <v>4</v>
      </c>
      <c r="R8">
        <v>21.66</v>
      </c>
      <c r="S8">
        <f t="shared" si="4"/>
        <v>0.18467220683287164</v>
      </c>
      <c r="T8" s="1">
        <v>5</v>
      </c>
      <c r="U8">
        <v>10</v>
      </c>
      <c r="V8">
        <v>42.4</v>
      </c>
      <c r="W8">
        <f t="shared" si="5"/>
        <v>0.23584905660377359</v>
      </c>
      <c r="X8">
        <v>6</v>
      </c>
      <c r="Y8">
        <f t="shared" si="7"/>
        <v>0.45454545454545453</v>
      </c>
      <c r="Z8">
        <f t="shared" si="8"/>
        <v>0.33812051201998128</v>
      </c>
    </row>
    <row r="9" spans="1:27" s="55" customFormat="1" x14ac:dyDescent="0.3">
      <c r="C9" s="55">
        <v>3626</v>
      </c>
      <c r="D9" s="55">
        <v>67</v>
      </c>
      <c r="E9" s="55">
        <v>188.93</v>
      </c>
      <c r="F9" s="56">
        <f t="shared" si="0"/>
        <v>0.35462869845974698</v>
      </c>
      <c r="G9" s="57">
        <v>32</v>
      </c>
      <c r="H9" s="57">
        <v>125.31</v>
      </c>
      <c r="I9" s="55">
        <f t="shared" si="1"/>
        <v>0.25536669060729389</v>
      </c>
      <c r="J9" s="56">
        <v>13</v>
      </c>
      <c r="K9" s="57">
        <v>6</v>
      </c>
      <c r="L9" s="57">
        <v>28.2</v>
      </c>
      <c r="M9" s="55">
        <f t="shared" si="2"/>
        <v>0.21276595744680851</v>
      </c>
      <c r="N9" s="55">
        <v>16</v>
      </c>
      <c r="O9">
        <f t="shared" si="6"/>
        <v>0.8162986124682432</v>
      </c>
      <c r="P9" s="56">
        <f t="shared" si="3"/>
        <v>0.44827586206896552</v>
      </c>
      <c r="Q9" s="55">
        <v>13</v>
      </c>
      <c r="R9" s="55">
        <v>28.41</v>
      </c>
      <c r="S9" s="55">
        <f t="shared" si="4"/>
        <v>0.45758535726856742</v>
      </c>
      <c r="T9" s="56">
        <v>7</v>
      </c>
      <c r="U9" s="55">
        <v>11</v>
      </c>
      <c r="V9" s="55">
        <v>14.42</v>
      </c>
      <c r="W9" s="55">
        <f t="shared" si="5"/>
        <v>0.76282940360610263</v>
      </c>
      <c r="X9" s="55">
        <v>5</v>
      </c>
      <c r="Y9" s="55">
        <f t="shared" si="7"/>
        <v>0.58333333333333337</v>
      </c>
      <c r="Z9" s="55">
        <f t="shared" si="8"/>
        <v>0.66332010273173014</v>
      </c>
    </row>
    <row r="10" spans="1:27" x14ac:dyDescent="0.3">
      <c r="C10">
        <v>3627</v>
      </c>
      <c r="D10">
        <v>49</v>
      </c>
      <c r="E10">
        <v>190.45</v>
      </c>
      <c r="F10" s="1">
        <f t="shared" si="0"/>
        <v>0.25728537673930169</v>
      </c>
      <c r="G10" s="32">
        <v>1</v>
      </c>
      <c r="H10" s="32">
        <v>7.17</v>
      </c>
      <c r="I10">
        <f t="shared" si="1"/>
        <v>0.1394700139470014</v>
      </c>
      <c r="J10" s="1">
        <v>3</v>
      </c>
      <c r="K10" s="32">
        <v>9</v>
      </c>
      <c r="L10" s="32">
        <v>18.38</v>
      </c>
      <c r="M10">
        <f t="shared" si="2"/>
        <v>0.48966267682263331</v>
      </c>
      <c r="N10">
        <v>3</v>
      </c>
      <c r="O10">
        <f t="shared" si="6"/>
        <v>0.28062622309197655</v>
      </c>
      <c r="P10" s="1">
        <f t="shared" ref="P10:P16" si="9">J10/(J10+N10)</f>
        <v>0.5</v>
      </c>
      <c r="Q10">
        <v>0</v>
      </c>
      <c r="R10">
        <v>5.42</v>
      </c>
      <c r="S10">
        <f t="shared" si="4"/>
        <v>0</v>
      </c>
      <c r="T10" s="1">
        <v>0</v>
      </c>
      <c r="U10">
        <v>10</v>
      </c>
      <c r="V10">
        <v>5.64</v>
      </c>
      <c r="W10">
        <f t="shared" si="5"/>
        <v>1.773049645390071</v>
      </c>
      <c r="X10">
        <v>1</v>
      </c>
      <c r="Y10">
        <f t="shared" si="7"/>
        <v>0</v>
      </c>
      <c r="Z10">
        <f>R10/(R10+V10)</f>
        <v>0.49005424954792048</v>
      </c>
    </row>
    <row r="11" spans="1:27" x14ac:dyDescent="0.3">
      <c r="A11" t="s">
        <v>89</v>
      </c>
      <c r="B11">
        <v>20240406</v>
      </c>
      <c r="C11">
        <v>4250</v>
      </c>
      <c r="F11" s="1"/>
      <c r="G11" s="32">
        <v>81</v>
      </c>
      <c r="H11" s="32">
        <v>99.093000000000004</v>
      </c>
      <c r="I11">
        <f t="shared" si="1"/>
        <v>0.81741394447640092</v>
      </c>
      <c r="J11" s="1">
        <v>41</v>
      </c>
      <c r="K11" s="32">
        <v>40</v>
      </c>
      <c r="L11" s="32">
        <v>65.058999999999997</v>
      </c>
      <c r="M11">
        <f t="shared" si="2"/>
        <v>0.61482654206182086</v>
      </c>
      <c r="N11">
        <v>29</v>
      </c>
      <c r="O11">
        <f>H11/(H11+L11)</f>
        <v>0.60366611433305728</v>
      </c>
      <c r="P11" s="1">
        <f t="shared" si="9"/>
        <v>0.58571428571428574</v>
      </c>
      <c r="Q11">
        <v>52</v>
      </c>
      <c r="R11">
        <v>53.023000000000003</v>
      </c>
      <c r="S11">
        <f t="shared" si="4"/>
        <v>0.98070648586462472</v>
      </c>
      <c r="T11" s="1">
        <v>22</v>
      </c>
      <c r="U11">
        <v>27</v>
      </c>
      <c r="V11">
        <v>34.271999999999998</v>
      </c>
      <c r="W11">
        <f t="shared" si="5"/>
        <v>0.78781512605042026</v>
      </c>
      <c r="X11">
        <v>19</v>
      </c>
      <c r="Y11">
        <f t="shared" si="7"/>
        <v>0.53658536585365857</v>
      </c>
      <c r="Z11">
        <f t="shared" ref="Z11:Z16" si="10">R11/(R11+V11)</f>
        <v>0.60740019474196694</v>
      </c>
      <c r="AA11" t="s">
        <v>91</v>
      </c>
    </row>
    <row r="12" spans="1:27" x14ac:dyDescent="0.3">
      <c r="B12" s="58">
        <v>20240408</v>
      </c>
      <c r="C12" s="58">
        <v>4250</v>
      </c>
      <c r="D12" s="58"/>
      <c r="E12" s="58"/>
      <c r="F12" s="61"/>
      <c r="G12" s="59">
        <v>45</v>
      </c>
      <c r="H12" s="59">
        <v>60.451999999999998</v>
      </c>
      <c r="I12" s="58">
        <f t="shared" si="1"/>
        <v>0.74439224508701118</v>
      </c>
      <c r="J12" s="61">
        <v>21</v>
      </c>
      <c r="K12" s="59">
        <v>37</v>
      </c>
      <c r="L12" s="59">
        <v>41.173999999999999</v>
      </c>
      <c r="M12" s="58">
        <f t="shared" si="2"/>
        <v>0.89862534609219413</v>
      </c>
      <c r="N12" s="58">
        <v>16</v>
      </c>
      <c r="O12" s="58">
        <f t="shared" ref="O12:O16" si="11">H12/(H12+L12)</f>
        <v>0.59484777517564402</v>
      </c>
      <c r="P12" s="61">
        <f t="shared" si="9"/>
        <v>0.56756756756756754</v>
      </c>
      <c r="Q12" s="58">
        <v>12</v>
      </c>
      <c r="R12" s="58">
        <v>31.093</v>
      </c>
      <c r="S12" s="58">
        <f t="shared" si="4"/>
        <v>0.38593895732158362</v>
      </c>
      <c r="T12" s="61">
        <v>11</v>
      </c>
      <c r="U12" s="58">
        <v>19</v>
      </c>
      <c r="V12" s="58">
        <v>32.204000000000001</v>
      </c>
      <c r="W12" s="58">
        <f t="shared" si="5"/>
        <v>0.58998882126443919</v>
      </c>
      <c r="X12" s="58">
        <v>10</v>
      </c>
      <c r="Y12" s="58">
        <f t="shared" si="7"/>
        <v>0.52380952380952384</v>
      </c>
      <c r="Z12" s="58">
        <f t="shared" si="10"/>
        <v>0.49122391266568716</v>
      </c>
      <c r="AA12" t="s">
        <v>90</v>
      </c>
    </row>
    <row r="13" spans="1:27" s="33" customFormat="1" x14ac:dyDescent="0.3">
      <c r="B13" s="58">
        <v>20240410</v>
      </c>
      <c r="C13" s="58">
        <v>4251</v>
      </c>
      <c r="D13" s="58"/>
      <c r="E13" s="58"/>
      <c r="F13" s="61"/>
      <c r="G13" s="59">
        <v>1</v>
      </c>
      <c r="H13" s="59">
        <v>69.887</v>
      </c>
      <c r="I13" s="58">
        <f t="shared" si="1"/>
        <v>1.4308812797802167E-2</v>
      </c>
      <c r="J13" s="61">
        <v>31</v>
      </c>
      <c r="K13" s="59">
        <v>9</v>
      </c>
      <c r="L13" s="59">
        <v>91.12</v>
      </c>
      <c r="M13" s="58">
        <f t="shared" si="2"/>
        <v>9.8770851624231784E-2</v>
      </c>
      <c r="N13" s="58">
        <v>29</v>
      </c>
      <c r="O13" s="58">
        <f t="shared" si="11"/>
        <v>0.43406187308626332</v>
      </c>
      <c r="P13" s="61">
        <f t="shared" si="9"/>
        <v>0.51666666666666672</v>
      </c>
      <c r="Q13" s="58">
        <v>8</v>
      </c>
      <c r="R13" s="58">
        <v>29.75</v>
      </c>
      <c r="S13" s="58">
        <f t="shared" si="4"/>
        <v>0.26890756302521007</v>
      </c>
      <c r="T13" s="61">
        <v>12</v>
      </c>
      <c r="U13" s="58">
        <v>16</v>
      </c>
      <c r="V13" s="58">
        <v>28.321999999999999</v>
      </c>
      <c r="W13" s="58">
        <f t="shared" si="5"/>
        <v>0.56493185509497923</v>
      </c>
      <c r="X13" s="58">
        <v>8</v>
      </c>
      <c r="Y13" s="58">
        <f t="shared" si="7"/>
        <v>0.6</v>
      </c>
      <c r="Z13" s="58">
        <f t="shared" si="10"/>
        <v>0.51229508196721307</v>
      </c>
      <c r="AA13" s="33" t="s">
        <v>90</v>
      </c>
    </row>
    <row r="14" spans="1:27" s="33" customFormat="1" x14ac:dyDescent="0.3">
      <c r="B14" s="33">
        <v>20240411</v>
      </c>
      <c r="C14" s="33">
        <v>4251</v>
      </c>
      <c r="F14" s="34"/>
      <c r="G14" s="32">
        <v>53</v>
      </c>
      <c r="H14" s="32">
        <v>87.447999999999993</v>
      </c>
      <c r="I14" s="33">
        <f t="shared" si="1"/>
        <v>0.60607446711188373</v>
      </c>
      <c r="J14" s="34">
        <v>21</v>
      </c>
      <c r="K14" s="32">
        <v>61</v>
      </c>
      <c r="L14" s="32">
        <v>83.334000000000003</v>
      </c>
      <c r="M14" s="33">
        <f t="shared" si="2"/>
        <v>0.73199414404684759</v>
      </c>
      <c r="N14" s="32">
        <v>20</v>
      </c>
      <c r="O14" s="33">
        <f t="shared" si="11"/>
        <v>0.5120445948636273</v>
      </c>
      <c r="P14" s="34">
        <f t="shared" si="9"/>
        <v>0.51219512195121952</v>
      </c>
      <c r="Q14" s="33">
        <v>5</v>
      </c>
      <c r="R14" s="33">
        <v>13.396000000000001</v>
      </c>
      <c r="S14" s="33">
        <f t="shared" si="4"/>
        <v>0.37324574499850699</v>
      </c>
      <c r="T14" s="34">
        <v>8</v>
      </c>
      <c r="U14" s="33">
        <v>23</v>
      </c>
      <c r="V14" s="33">
        <v>41.463000000000001</v>
      </c>
      <c r="W14" s="33">
        <f t="shared" si="5"/>
        <v>0.55471142946723584</v>
      </c>
      <c r="X14" s="32">
        <v>10</v>
      </c>
      <c r="Y14" s="33">
        <f>T14/(T14+X14)</f>
        <v>0.44444444444444442</v>
      </c>
      <c r="Z14" s="33">
        <f>R14/(R14+V14)</f>
        <v>0.24418964982956307</v>
      </c>
      <c r="AA14" s="33" t="s">
        <v>91</v>
      </c>
    </row>
    <row r="15" spans="1:27" s="33" customFormat="1" x14ac:dyDescent="0.3">
      <c r="B15" s="33">
        <v>20240412</v>
      </c>
      <c r="C15" s="33">
        <v>4255</v>
      </c>
      <c r="F15" s="34"/>
      <c r="G15" s="32">
        <v>4</v>
      </c>
      <c r="H15" s="32">
        <v>39.558999999999997</v>
      </c>
      <c r="I15" s="33">
        <f t="shared" si="1"/>
        <v>0.10111479056599004</v>
      </c>
      <c r="J15" s="34">
        <v>23</v>
      </c>
      <c r="K15" s="32">
        <v>12</v>
      </c>
      <c r="L15" s="32">
        <v>35.512999999999998</v>
      </c>
      <c r="M15" s="33">
        <f t="shared" si="2"/>
        <v>0.33790442936389492</v>
      </c>
      <c r="N15" s="32">
        <v>19</v>
      </c>
      <c r="O15" s="33">
        <f t="shared" si="11"/>
        <v>0.52694746376811585</v>
      </c>
      <c r="P15" s="34">
        <f t="shared" si="9"/>
        <v>0.54761904761904767</v>
      </c>
      <c r="Q15" s="33">
        <v>13</v>
      </c>
      <c r="R15" s="33">
        <v>32.368000000000002</v>
      </c>
      <c r="S15" s="33">
        <f t="shared" si="4"/>
        <v>0.40163124073158674</v>
      </c>
      <c r="T15" s="34">
        <v>12</v>
      </c>
      <c r="U15" s="33">
        <v>15</v>
      </c>
      <c r="V15" s="33">
        <v>53.567</v>
      </c>
      <c r="W15" s="33">
        <f t="shared" si="5"/>
        <v>0.28002314858028265</v>
      </c>
      <c r="X15" s="32">
        <v>18</v>
      </c>
      <c r="Y15" s="33">
        <f t="shared" si="7"/>
        <v>0.4</v>
      </c>
      <c r="Z15" s="33">
        <f t="shared" si="10"/>
        <v>0.37665677546983184</v>
      </c>
      <c r="AA15" s="33" t="s">
        <v>91</v>
      </c>
    </row>
    <row r="16" spans="1:27" s="33" customFormat="1" x14ac:dyDescent="0.3">
      <c r="B16" s="33">
        <v>20240425</v>
      </c>
      <c r="C16" s="33">
        <v>4257</v>
      </c>
      <c r="F16" s="34"/>
      <c r="G16" s="32">
        <v>13</v>
      </c>
      <c r="H16" s="32">
        <v>31.297000000000001</v>
      </c>
      <c r="I16" s="33">
        <f t="shared" si="1"/>
        <v>0.41537527558551934</v>
      </c>
      <c r="J16" s="34">
        <v>14</v>
      </c>
      <c r="K16" s="32">
        <v>6</v>
      </c>
      <c r="L16" s="32">
        <v>29.138000000000002</v>
      </c>
      <c r="M16" s="33">
        <f t="shared" si="2"/>
        <v>0.20591667238657421</v>
      </c>
      <c r="N16" s="33">
        <v>20</v>
      </c>
      <c r="O16" s="33">
        <f t="shared" si="11"/>
        <v>0.51786216596343182</v>
      </c>
      <c r="P16" s="34">
        <f t="shared" si="9"/>
        <v>0.41176470588235292</v>
      </c>
      <c r="Q16" s="33">
        <v>10</v>
      </c>
      <c r="R16" s="33">
        <v>32.130000000000003</v>
      </c>
      <c r="S16" s="33">
        <f t="shared" si="4"/>
        <v>0.3112356053532524</v>
      </c>
      <c r="T16" s="34">
        <v>11</v>
      </c>
      <c r="U16" s="33">
        <v>7</v>
      </c>
      <c r="V16" s="33">
        <v>18.683</v>
      </c>
      <c r="W16" s="33">
        <f t="shared" si="5"/>
        <v>0.37467216185837393</v>
      </c>
      <c r="X16" s="32">
        <v>5</v>
      </c>
      <c r="Y16" s="33">
        <f t="shared" si="7"/>
        <v>0.6875</v>
      </c>
      <c r="Z16" s="33">
        <f t="shared" si="10"/>
        <v>0.63231850117096022</v>
      </c>
      <c r="AA16" s="33" t="s">
        <v>91</v>
      </c>
    </row>
    <row r="17" spans="2:12" s="33" customFormat="1" x14ac:dyDescent="0.3">
      <c r="G17" s="32"/>
      <c r="H17" s="32"/>
      <c r="K17" s="32"/>
      <c r="L17" s="32"/>
    </row>
    <row r="19" spans="2:12" x14ac:dyDescent="0.3">
      <c r="E19" t="s">
        <v>48</v>
      </c>
      <c r="I19" t="s">
        <v>51</v>
      </c>
    </row>
    <row r="20" spans="2:12" x14ac:dyDescent="0.3">
      <c r="D20" t="s">
        <v>54</v>
      </c>
      <c r="E20" t="s">
        <v>53</v>
      </c>
      <c r="F20" t="s">
        <v>52</v>
      </c>
      <c r="G20" t="s">
        <v>58</v>
      </c>
      <c r="H20" t="s">
        <v>61</v>
      </c>
      <c r="I20" t="s">
        <v>53</v>
      </c>
      <c r="J20" t="s">
        <v>52</v>
      </c>
      <c r="K20" t="s">
        <v>58</v>
      </c>
      <c r="L20" t="s">
        <v>57</v>
      </c>
    </row>
    <row r="21" spans="2:12" x14ac:dyDescent="0.3">
      <c r="C21">
        <v>3624</v>
      </c>
      <c r="D21">
        <v>0.44654866304406304</v>
      </c>
      <c r="E21">
        <v>0.33071517155849522</v>
      </c>
      <c r="F21">
        <v>0.38515855693927331</v>
      </c>
      <c r="G21">
        <f>F21-E21</f>
        <v>5.4443385380778087E-2</v>
      </c>
      <c r="H21">
        <v>0.51428571428571423</v>
      </c>
      <c r="I21">
        <v>0.35395246923984497</v>
      </c>
      <c r="J21">
        <v>0.43916300697494187</v>
      </c>
      <c r="K21">
        <f t="shared" ref="K21:K27" si="12">J21-I21</f>
        <v>8.5210537735096903E-2</v>
      </c>
      <c r="L21">
        <v>0.63157894736842102</v>
      </c>
    </row>
    <row r="22" spans="2:12" x14ac:dyDescent="0.3">
      <c r="C22">
        <v>3631</v>
      </c>
      <c r="D22">
        <v>0.38802054869384633</v>
      </c>
      <c r="E22">
        <v>0.69028992176714221</v>
      </c>
      <c r="F22">
        <v>0.39932236205227495</v>
      </c>
      <c r="G22">
        <f t="shared" ref="G22:G27" si="13">F22-E22</f>
        <v>-0.29096755971486726</v>
      </c>
      <c r="H22">
        <v>0.47058823529411764</v>
      </c>
      <c r="I22">
        <v>0.56390977443609025</v>
      </c>
      <c r="J22">
        <v>0.6582884500299222</v>
      </c>
      <c r="K22">
        <f t="shared" si="12"/>
        <v>9.4378675593831951E-2</v>
      </c>
      <c r="L22">
        <v>0.66666666666666663</v>
      </c>
    </row>
    <row r="23" spans="2:12" x14ac:dyDescent="0.3">
      <c r="C23">
        <v>3632</v>
      </c>
      <c r="D23">
        <v>0.19128818932065367</v>
      </c>
      <c r="E23">
        <v>0.41639974375400385</v>
      </c>
      <c r="F23">
        <v>0.42893909064912783</v>
      </c>
      <c r="G23">
        <f t="shared" si="13"/>
        <v>1.2539346895123982E-2</v>
      </c>
      <c r="H23">
        <v>0.45161290322580644</v>
      </c>
      <c r="I23">
        <v>7.3583517292126574E-2</v>
      </c>
      <c r="J23">
        <v>0.22123893805309736</v>
      </c>
      <c r="K23">
        <f t="shared" si="12"/>
        <v>0.14765542076097077</v>
      </c>
      <c r="L23">
        <v>0.5</v>
      </c>
    </row>
    <row r="24" spans="2:12" x14ac:dyDescent="0.3">
      <c r="C24">
        <v>3633</v>
      </c>
      <c r="D24">
        <v>0.49989249623736831</v>
      </c>
      <c r="E24">
        <v>0.56080283353010618</v>
      </c>
      <c r="F24">
        <v>0.41937229437229434</v>
      </c>
      <c r="G24">
        <f t="shared" si="13"/>
        <v>-0.14143053915781184</v>
      </c>
      <c r="H24">
        <v>0.72222222222222221</v>
      </c>
      <c r="I24">
        <v>0.19042782785324364</v>
      </c>
      <c r="J24">
        <v>0.51052967453733245</v>
      </c>
      <c r="K24">
        <f t="shared" si="12"/>
        <v>0.32010184668408881</v>
      </c>
      <c r="L24">
        <v>0.77777777777777779</v>
      </c>
    </row>
    <row r="25" spans="2:12" x14ac:dyDescent="0.3">
      <c r="C25">
        <v>3626</v>
      </c>
      <c r="D25">
        <v>0.35462869845974698</v>
      </c>
      <c r="E25">
        <v>0.21276595744680851</v>
      </c>
      <c r="F25">
        <v>0.25536669060729389</v>
      </c>
      <c r="G25">
        <f>F25-E25</f>
        <v>4.2600733160485377E-2</v>
      </c>
      <c r="H25">
        <v>0.44827586206896552</v>
      </c>
      <c r="I25">
        <v>0.76282940360610263</v>
      </c>
      <c r="J25">
        <v>0.45758535726856742</v>
      </c>
      <c r="K25">
        <f t="shared" si="12"/>
        <v>-0.30524404633753521</v>
      </c>
      <c r="L25">
        <v>0.58333333333333337</v>
      </c>
    </row>
    <row r="26" spans="2:12" x14ac:dyDescent="0.3">
      <c r="C26" s="51">
        <v>3627</v>
      </c>
      <c r="D26" s="51">
        <v>0.25728537673930169</v>
      </c>
      <c r="E26" s="51">
        <v>0.48966267682263331</v>
      </c>
      <c r="F26" s="51">
        <v>0.1394700139470014</v>
      </c>
      <c r="G26" s="51">
        <f t="shared" si="13"/>
        <v>-0.35019266287563189</v>
      </c>
      <c r="H26" s="51">
        <v>0.5</v>
      </c>
      <c r="I26" s="51">
        <v>1.773049645390071</v>
      </c>
      <c r="J26" s="51">
        <v>0</v>
      </c>
      <c r="K26" s="51">
        <f t="shared" si="12"/>
        <v>-1.773049645390071</v>
      </c>
      <c r="L26" s="51">
        <v>0</v>
      </c>
    </row>
    <row r="27" spans="2:12" x14ac:dyDescent="0.3">
      <c r="C27" s="51">
        <v>3625</v>
      </c>
      <c r="D27" s="51">
        <v>0.28537940172246856</v>
      </c>
      <c r="E27" s="51">
        <v>0.29780242349558433</v>
      </c>
      <c r="F27" s="51">
        <v>0.2259190798932019</v>
      </c>
      <c r="G27" s="51">
        <f t="shared" si="13"/>
        <v>-7.1883343602382438E-2</v>
      </c>
      <c r="H27" s="51">
        <v>0.41860465116279072</v>
      </c>
      <c r="I27" s="51">
        <v>0.23584905660377359</v>
      </c>
      <c r="J27" s="51">
        <v>0.18467220683287164</v>
      </c>
      <c r="K27" s="51">
        <f t="shared" si="12"/>
        <v>-5.117684977090195E-2</v>
      </c>
      <c r="L27" s="51">
        <v>0.45454545454545453</v>
      </c>
    </row>
    <row r="29" spans="2:12" x14ac:dyDescent="0.3">
      <c r="E29" t="s">
        <v>66</v>
      </c>
      <c r="G29" t="s">
        <v>62</v>
      </c>
      <c r="I29" t="s">
        <v>67</v>
      </c>
      <c r="K29" t="s">
        <v>64</v>
      </c>
    </row>
    <row r="30" spans="2:12" x14ac:dyDescent="0.3">
      <c r="G30" t="s">
        <v>63</v>
      </c>
      <c r="K30" t="s">
        <v>65</v>
      </c>
    </row>
    <row r="32" spans="2:12" x14ac:dyDescent="0.3">
      <c r="B32" t="s">
        <v>2</v>
      </c>
      <c r="D32" t="s">
        <v>48</v>
      </c>
      <c r="G32" t="s">
        <v>51</v>
      </c>
    </row>
    <row r="33" spans="3:11" x14ac:dyDescent="0.3">
      <c r="D33" t="s">
        <v>53</v>
      </c>
      <c r="E33" t="s">
        <v>52</v>
      </c>
      <c r="G33" t="s">
        <v>53</v>
      </c>
      <c r="H33" t="s">
        <v>52</v>
      </c>
    </row>
    <row r="34" spans="3:11" x14ac:dyDescent="0.3">
      <c r="C34">
        <v>3624</v>
      </c>
      <c r="D34">
        <v>32</v>
      </c>
      <c r="E34">
        <v>30</v>
      </c>
      <c r="G34">
        <v>21</v>
      </c>
      <c r="H34">
        <v>17</v>
      </c>
    </row>
    <row r="35" spans="3:11" x14ac:dyDescent="0.3">
      <c r="C35">
        <v>3631</v>
      </c>
      <c r="D35">
        <v>60</v>
      </c>
      <c r="E35">
        <v>33</v>
      </c>
      <c r="G35">
        <v>9</v>
      </c>
      <c r="H35">
        <v>22</v>
      </c>
    </row>
    <row r="36" spans="3:11" x14ac:dyDescent="0.3">
      <c r="C36">
        <v>3632</v>
      </c>
      <c r="D36">
        <v>26</v>
      </c>
      <c r="E36">
        <v>30</v>
      </c>
      <c r="G36">
        <v>7</v>
      </c>
      <c r="H36">
        <v>8</v>
      </c>
    </row>
    <row r="37" spans="3:11" x14ac:dyDescent="0.3">
      <c r="C37">
        <v>3633</v>
      </c>
      <c r="D37">
        <v>19</v>
      </c>
      <c r="E37">
        <v>31</v>
      </c>
      <c r="G37">
        <v>30</v>
      </c>
      <c r="H37">
        <v>8</v>
      </c>
    </row>
    <row r="38" spans="3:11" x14ac:dyDescent="0.3">
      <c r="C38">
        <v>3626</v>
      </c>
      <c r="D38">
        <v>6</v>
      </c>
      <c r="E38">
        <v>32</v>
      </c>
      <c r="G38">
        <v>11</v>
      </c>
      <c r="H38">
        <v>13</v>
      </c>
    </row>
    <row r="40" spans="3:11" x14ac:dyDescent="0.3">
      <c r="D40">
        <f>TTEST(D34:D38,E34:E38,2,1)</f>
        <v>0.78142106422810786</v>
      </c>
      <c r="G40">
        <f>TTEST(G34:G38,H34:H38,2,1)</f>
        <v>0.74416542896435345</v>
      </c>
    </row>
    <row r="43" spans="3:11" x14ac:dyDescent="0.3">
      <c r="D43" t="s">
        <v>53</v>
      </c>
      <c r="E43" t="s">
        <v>52</v>
      </c>
      <c r="F43" t="s">
        <v>27</v>
      </c>
      <c r="H43" t="s">
        <v>53</v>
      </c>
      <c r="I43" t="s">
        <v>52</v>
      </c>
      <c r="J43" t="s">
        <v>28</v>
      </c>
    </row>
    <row r="44" spans="3:11" x14ac:dyDescent="0.3">
      <c r="C44">
        <v>3624</v>
      </c>
      <c r="D44">
        <v>32</v>
      </c>
      <c r="E44">
        <v>30</v>
      </c>
      <c r="F44">
        <v>0.44597766962496421</v>
      </c>
      <c r="G44">
        <f>E44/D44</f>
        <v>0.9375</v>
      </c>
      <c r="H44">
        <v>21</v>
      </c>
      <c r="I44">
        <v>17</v>
      </c>
      <c r="J44">
        <v>0.39483884128926972</v>
      </c>
      <c r="K44">
        <f>I44/H44</f>
        <v>0.80952380952380953</v>
      </c>
    </row>
    <row r="45" spans="3:11" x14ac:dyDescent="0.3">
      <c r="C45">
        <v>3631</v>
      </c>
      <c r="D45">
        <v>60</v>
      </c>
      <c r="E45">
        <v>33</v>
      </c>
      <c r="F45">
        <v>0.48737909884406699</v>
      </c>
      <c r="G45">
        <f t="shared" ref="G45:G49" si="14">E45/D45</f>
        <v>0.55000000000000004</v>
      </c>
      <c r="H45">
        <v>9</v>
      </c>
      <c r="I45">
        <v>22</v>
      </c>
      <c r="J45">
        <v>0.67679222357229651</v>
      </c>
      <c r="K45">
        <f t="shared" ref="K45:K50" si="15">I45/H45</f>
        <v>2.4444444444444446</v>
      </c>
    </row>
    <row r="46" spans="3:11" x14ac:dyDescent="0.3">
      <c r="C46">
        <v>3632</v>
      </c>
      <c r="D46">
        <v>26</v>
      </c>
      <c r="E46">
        <v>30</v>
      </c>
      <c r="F46">
        <v>0.52832754192476206</v>
      </c>
      <c r="G46">
        <f t="shared" si="14"/>
        <v>1.1538461538461537</v>
      </c>
      <c r="H46">
        <v>7</v>
      </c>
      <c r="I46">
        <v>8</v>
      </c>
      <c r="J46">
        <v>0.27542082412978902</v>
      </c>
      <c r="K46">
        <f t="shared" si="15"/>
        <v>1.1428571428571428</v>
      </c>
    </row>
    <row r="47" spans="3:11" x14ac:dyDescent="0.3">
      <c r="C47">
        <v>3633</v>
      </c>
      <c r="D47">
        <v>19</v>
      </c>
      <c r="E47">
        <v>31</v>
      </c>
      <c r="F47">
        <v>0.68571428571428561</v>
      </c>
      <c r="G47">
        <f t="shared" si="14"/>
        <v>1.631578947368421</v>
      </c>
      <c r="H47">
        <v>30</v>
      </c>
      <c r="I47">
        <v>8</v>
      </c>
      <c r="J47">
        <v>9.046821777033659E-2</v>
      </c>
      <c r="K47">
        <f t="shared" si="15"/>
        <v>0.26666666666666666</v>
      </c>
    </row>
    <row r="48" spans="3:11" x14ac:dyDescent="0.3">
      <c r="C48">
        <v>3625</v>
      </c>
      <c r="D48">
        <v>29</v>
      </c>
      <c r="E48">
        <v>11</v>
      </c>
      <c r="F48">
        <v>0.33333333333333331</v>
      </c>
      <c r="G48">
        <f t="shared" si="14"/>
        <v>0.37931034482758619</v>
      </c>
      <c r="H48">
        <v>10</v>
      </c>
      <c r="I48">
        <v>4</v>
      </c>
      <c r="J48">
        <v>0.33812051201998128</v>
      </c>
      <c r="K48">
        <f t="shared" si="15"/>
        <v>0.4</v>
      </c>
    </row>
    <row r="49" spans="3:11" x14ac:dyDescent="0.3">
      <c r="C49">
        <v>3626</v>
      </c>
      <c r="D49">
        <v>6</v>
      </c>
      <c r="E49">
        <v>32</v>
      </c>
      <c r="F49">
        <v>0.8162986124682432</v>
      </c>
      <c r="G49">
        <f t="shared" si="14"/>
        <v>5.333333333333333</v>
      </c>
      <c r="H49">
        <v>11</v>
      </c>
      <c r="I49">
        <v>13</v>
      </c>
      <c r="J49">
        <v>0.66332010273173014</v>
      </c>
      <c r="K49">
        <f t="shared" si="15"/>
        <v>1.1818181818181819</v>
      </c>
    </row>
    <row r="50" spans="3:11" x14ac:dyDescent="0.3">
      <c r="C50">
        <v>3627</v>
      </c>
      <c r="D50">
        <v>9</v>
      </c>
      <c r="E50">
        <v>1</v>
      </c>
      <c r="F50">
        <v>0.28062622309197655</v>
      </c>
      <c r="G50">
        <f>E50/D50</f>
        <v>0.1111111111111111</v>
      </c>
      <c r="H50">
        <v>10</v>
      </c>
      <c r="I50">
        <v>0</v>
      </c>
      <c r="J50">
        <v>0.49005424954792048</v>
      </c>
      <c r="K50">
        <f t="shared" si="15"/>
        <v>0</v>
      </c>
    </row>
    <row r="51" spans="3:11" x14ac:dyDescent="0.3">
      <c r="C51">
        <v>4250</v>
      </c>
      <c r="D51">
        <v>40</v>
      </c>
      <c r="E51">
        <v>81</v>
      </c>
      <c r="F51">
        <v>0.60366611433305728</v>
      </c>
      <c r="G51">
        <f>E51/D51</f>
        <v>2.0249999999999999</v>
      </c>
      <c r="H51">
        <v>27</v>
      </c>
      <c r="I51">
        <v>52</v>
      </c>
      <c r="J51">
        <v>0.60740019474196694</v>
      </c>
      <c r="K51">
        <f>I51/H51</f>
        <v>1.9259259259259258</v>
      </c>
    </row>
    <row r="52" spans="3:11" x14ac:dyDescent="0.3">
      <c r="C52" s="33">
        <v>4251</v>
      </c>
      <c r="D52">
        <v>61</v>
      </c>
      <c r="E52">
        <v>53</v>
      </c>
      <c r="F52">
        <v>0.5120445948636273</v>
      </c>
      <c r="G52">
        <f t="shared" ref="G52:G53" si="16">E52/D52</f>
        <v>0.86885245901639341</v>
      </c>
      <c r="H52">
        <v>23</v>
      </c>
      <c r="I52">
        <v>5</v>
      </c>
      <c r="J52">
        <v>0.24418964982956307</v>
      </c>
      <c r="K52">
        <f t="shared" ref="K52:K53" si="17">I52/H52</f>
        <v>0.21739130434782608</v>
      </c>
    </row>
    <row r="53" spans="3:11" x14ac:dyDescent="0.3">
      <c r="C53" s="33">
        <v>4255</v>
      </c>
      <c r="D53">
        <v>12</v>
      </c>
      <c r="E53">
        <v>4</v>
      </c>
      <c r="F53">
        <v>0.52694746376811585</v>
      </c>
      <c r="G53">
        <f t="shared" si="16"/>
        <v>0.33333333333333331</v>
      </c>
      <c r="H53">
        <v>15</v>
      </c>
      <c r="I53">
        <v>13</v>
      </c>
      <c r="J53">
        <v>0.37665677546983184</v>
      </c>
      <c r="K53">
        <f t="shared" si="17"/>
        <v>0.8666666666666667</v>
      </c>
    </row>
    <row r="54" spans="3:11" x14ac:dyDescent="0.3">
      <c r="C54" s="33">
        <v>4257</v>
      </c>
      <c r="D54">
        <v>6</v>
      </c>
      <c r="E54">
        <v>13</v>
      </c>
      <c r="F54">
        <v>0.51786216596343182</v>
      </c>
      <c r="G54">
        <f>E54/D54</f>
        <v>2.1666666666666665</v>
      </c>
      <c r="H54">
        <v>7</v>
      </c>
      <c r="I54">
        <v>10</v>
      </c>
      <c r="J54">
        <v>0.63231850117096022</v>
      </c>
      <c r="K54">
        <f>I54/H54</f>
        <v>1.4285714285714286</v>
      </c>
    </row>
    <row r="55" spans="3:11" x14ac:dyDescent="0.3">
      <c r="C55" s="58">
        <v>4250</v>
      </c>
      <c r="D55" s="59">
        <v>37</v>
      </c>
      <c r="E55" s="59">
        <v>45</v>
      </c>
      <c r="F55" s="58">
        <v>0.59484777517564402</v>
      </c>
      <c r="G55" s="58">
        <f t="shared" ref="G55:G56" si="18">E55/D55</f>
        <v>1.2162162162162162</v>
      </c>
      <c r="H55" s="58">
        <v>19</v>
      </c>
      <c r="I55" s="58">
        <v>12</v>
      </c>
      <c r="J55" s="58">
        <v>0.52380952380952384</v>
      </c>
      <c r="K55" s="58">
        <f t="shared" ref="K55:K56" si="19">I55/H55</f>
        <v>0.63157894736842102</v>
      </c>
    </row>
    <row r="56" spans="3:11" x14ac:dyDescent="0.3">
      <c r="C56" s="58">
        <v>4251</v>
      </c>
      <c r="D56" s="59">
        <v>9</v>
      </c>
      <c r="E56" s="59">
        <v>1</v>
      </c>
      <c r="F56" s="58">
        <v>0.43406187308626332</v>
      </c>
      <c r="G56" s="58">
        <f t="shared" si="18"/>
        <v>0.1111111111111111</v>
      </c>
      <c r="H56" s="58">
        <v>16</v>
      </c>
      <c r="I56" s="58">
        <v>8</v>
      </c>
      <c r="J56" s="58">
        <v>0.6</v>
      </c>
      <c r="K56" s="58">
        <f t="shared" si="19"/>
        <v>0.5</v>
      </c>
    </row>
    <row r="57" spans="3:11" x14ac:dyDescent="0.3">
      <c r="C57" s="33"/>
      <c r="D57" s="32"/>
      <c r="E57" s="32"/>
    </row>
    <row r="58" spans="3:11" x14ac:dyDescent="0.3">
      <c r="F58" t="s">
        <v>74</v>
      </c>
      <c r="J58" t="s">
        <v>76</v>
      </c>
    </row>
    <row r="59" spans="3:11" x14ac:dyDescent="0.3">
      <c r="F59" t="s">
        <v>75</v>
      </c>
      <c r="J59" t="s">
        <v>77</v>
      </c>
    </row>
    <row r="60" spans="3:11" ht="15" thickBot="1" x14ac:dyDescent="0.35"/>
    <row r="61" spans="3:11" x14ac:dyDescent="0.3">
      <c r="C61" s="13"/>
      <c r="D61" s="14" t="s">
        <v>53</v>
      </c>
      <c r="E61" s="14" t="s">
        <v>52</v>
      </c>
      <c r="F61" s="14" t="s">
        <v>27</v>
      </c>
      <c r="G61" s="14"/>
      <c r="H61" s="14" t="s">
        <v>53</v>
      </c>
      <c r="I61" s="14" t="s">
        <v>52</v>
      </c>
      <c r="J61" s="14" t="s">
        <v>28</v>
      </c>
      <c r="K61" s="15"/>
    </row>
    <row r="62" spans="3:11" x14ac:dyDescent="0.3">
      <c r="C62" s="16">
        <v>3624</v>
      </c>
      <c r="D62" s="3">
        <v>32</v>
      </c>
      <c r="E62" s="3">
        <v>30</v>
      </c>
      <c r="F62" s="3">
        <v>0.44597766962496421</v>
      </c>
      <c r="G62" s="3">
        <v>0.9375</v>
      </c>
      <c r="H62" s="3">
        <v>21</v>
      </c>
      <c r="I62" s="3">
        <v>17</v>
      </c>
      <c r="J62" s="3">
        <v>0.39483884128926972</v>
      </c>
      <c r="K62" s="17">
        <v>0.80952380952380953</v>
      </c>
    </row>
    <row r="63" spans="3:11" x14ac:dyDescent="0.3">
      <c r="C63" s="16">
        <v>3631</v>
      </c>
      <c r="D63" s="3">
        <v>60</v>
      </c>
      <c r="E63" s="3">
        <v>33</v>
      </c>
      <c r="F63" s="3">
        <v>0.48737909884406699</v>
      </c>
      <c r="G63" s="3">
        <v>0.55000000000000004</v>
      </c>
      <c r="H63" s="3">
        <v>9</v>
      </c>
      <c r="I63" s="3">
        <v>22</v>
      </c>
      <c r="J63" s="3">
        <v>0.67679222357229651</v>
      </c>
      <c r="K63" s="17">
        <v>2.4444444444444446</v>
      </c>
    </row>
    <row r="64" spans="3:11" x14ac:dyDescent="0.3">
      <c r="C64" s="16">
        <v>3632</v>
      </c>
      <c r="D64" s="3">
        <v>26</v>
      </c>
      <c r="E64" s="3">
        <v>30</v>
      </c>
      <c r="F64" s="3">
        <v>0.52832754192476206</v>
      </c>
      <c r="G64" s="3">
        <v>1.1538461538461537</v>
      </c>
      <c r="H64" s="3">
        <v>7</v>
      </c>
      <c r="I64" s="3">
        <v>8</v>
      </c>
      <c r="J64" s="3">
        <v>0.27542082412978902</v>
      </c>
      <c r="K64" s="17">
        <v>1.1428571428571428</v>
      </c>
    </row>
    <row r="65" spans="3:11" x14ac:dyDescent="0.3">
      <c r="C65" s="16">
        <v>3625</v>
      </c>
      <c r="D65" s="3">
        <v>29</v>
      </c>
      <c r="E65" s="3">
        <v>11</v>
      </c>
      <c r="F65" s="3">
        <v>0.33333333333333331</v>
      </c>
      <c r="G65" s="3">
        <v>0.37931034482758619</v>
      </c>
      <c r="H65" s="3">
        <v>10</v>
      </c>
      <c r="I65" s="3">
        <v>4</v>
      </c>
      <c r="J65" s="3">
        <v>0.33812051201998128</v>
      </c>
      <c r="K65" s="17">
        <v>0.4</v>
      </c>
    </row>
    <row r="66" spans="3:11" x14ac:dyDescent="0.3">
      <c r="C66" s="16">
        <v>3626</v>
      </c>
      <c r="D66" s="3">
        <v>6</v>
      </c>
      <c r="E66" s="3">
        <v>32</v>
      </c>
      <c r="F66" s="3">
        <v>0.8162986124682432</v>
      </c>
      <c r="G66" s="3">
        <v>5.333333333333333</v>
      </c>
      <c r="H66" s="3">
        <v>11</v>
      </c>
      <c r="I66" s="3">
        <v>13</v>
      </c>
      <c r="J66" s="3">
        <v>0.66332010273173014</v>
      </c>
      <c r="K66" s="17">
        <v>1.1818181818181819</v>
      </c>
    </row>
    <row r="67" spans="3:11" x14ac:dyDescent="0.3">
      <c r="C67" s="16">
        <v>4250</v>
      </c>
      <c r="D67" s="3">
        <v>40</v>
      </c>
      <c r="E67" s="3">
        <v>81</v>
      </c>
      <c r="F67" s="3">
        <v>0.60366611433305728</v>
      </c>
      <c r="G67" s="3">
        <v>2.0249999999999999</v>
      </c>
      <c r="H67" s="3">
        <v>27</v>
      </c>
      <c r="I67" s="3">
        <v>52</v>
      </c>
      <c r="J67" s="3">
        <v>0.60740019474196694</v>
      </c>
      <c r="K67" s="17">
        <v>1.9259259259259258</v>
      </c>
    </row>
    <row r="68" spans="3:11" x14ac:dyDescent="0.3">
      <c r="C68" s="16">
        <v>4251</v>
      </c>
      <c r="D68" s="3">
        <v>61</v>
      </c>
      <c r="E68" s="3">
        <v>53</v>
      </c>
      <c r="F68" s="3">
        <v>0.5120445948636273</v>
      </c>
      <c r="G68" s="3">
        <v>0.86885245901639341</v>
      </c>
      <c r="H68" s="3">
        <v>23</v>
      </c>
      <c r="I68" s="3">
        <v>5</v>
      </c>
      <c r="J68" s="3">
        <v>0.24418964982956307</v>
      </c>
      <c r="K68" s="17">
        <v>0.21739130434782608</v>
      </c>
    </row>
    <row r="69" spans="3:11" x14ac:dyDescent="0.3">
      <c r="C69" s="16">
        <v>4255</v>
      </c>
      <c r="D69" s="3">
        <v>12</v>
      </c>
      <c r="E69" s="3">
        <v>4</v>
      </c>
      <c r="F69" s="3">
        <v>0.52694746376811585</v>
      </c>
      <c r="G69" s="3">
        <v>0.33333333333333331</v>
      </c>
      <c r="H69" s="3">
        <v>15</v>
      </c>
      <c r="I69" s="3">
        <v>13</v>
      </c>
      <c r="J69" s="3">
        <v>0.37665677546983184</v>
      </c>
      <c r="K69" s="17">
        <v>0.8666666666666667</v>
      </c>
    </row>
    <row r="70" spans="3:11" x14ac:dyDescent="0.3">
      <c r="C70" s="16">
        <v>4257</v>
      </c>
      <c r="D70" s="3">
        <v>6</v>
      </c>
      <c r="E70" s="3">
        <v>13</v>
      </c>
      <c r="F70" s="3">
        <v>0.51786216596343182</v>
      </c>
      <c r="G70" s="3">
        <v>2.1666666666666665</v>
      </c>
      <c r="H70" s="3">
        <v>7</v>
      </c>
      <c r="I70" s="3">
        <v>10</v>
      </c>
      <c r="J70" s="3">
        <v>0.63231850117096022</v>
      </c>
      <c r="K70" s="17">
        <v>1.4285714285714286</v>
      </c>
    </row>
    <row r="71" spans="3:11" x14ac:dyDescent="0.3">
      <c r="C71" s="16"/>
      <c r="D71" s="3"/>
      <c r="E71" s="3"/>
      <c r="F71" s="3"/>
      <c r="G71" s="3"/>
      <c r="H71" s="3"/>
      <c r="I71" s="3"/>
      <c r="J71" s="3"/>
      <c r="K71" s="17"/>
    </row>
    <row r="72" spans="3:11" x14ac:dyDescent="0.3">
      <c r="C72" s="16"/>
      <c r="D72" s="3"/>
      <c r="E72" s="3"/>
      <c r="F72" s="3" t="s">
        <v>94</v>
      </c>
      <c r="G72" s="3"/>
      <c r="H72" s="3"/>
      <c r="I72" s="3"/>
      <c r="J72" s="3" t="s">
        <v>92</v>
      </c>
      <c r="K72" s="17"/>
    </row>
    <row r="73" spans="3:11" ht="15" thickBot="1" x14ac:dyDescent="0.35">
      <c r="C73" s="19"/>
      <c r="D73" s="4"/>
      <c r="E73" s="4"/>
      <c r="F73" s="4" t="s">
        <v>95</v>
      </c>
      <c r="G73" s="4"/>
      <c r="H73" s="4"/>
      <c r="I73" s="4"/>
      <c r="J73" s="4" t="s">
        <v>93</v>
      </c>
      <c r="K73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15" sqref="C15"/>
    </sheetView>
  </sheetViews>
  <sheetFormatPr defaultRowHeight="14.4" x14ac:dyDescent="0.3"/>
  <cols>
    <col min="1" max="1" width="14.5546875" bestFit="1" customWidth="1"/>
    <col min="2" max="2" width="16" bestFit="1" customWidth="1"/>
    <col min="3" max="3" width="9.33203125" bestFit="1" customWidth="1"/>
    <col min="10" max="10" width="10.88671875" bestFit="1" customWidth="1"/>
  </cols>
  <sheetData>
    <row r="1" spans="1:10" x14ac:dyDescent="0.3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/>
      <c r="B2" s="6"/>
      <c r="C2" s="6"/>
      <c r="D2" s="6" t="s">
        <v>3</v>
      </c>
      <c r="E2" s="6"/>
      <c r="F2" s="6" t="s">
        <v>85</v>
      </c>
      <c r="G2" s="6"/>
      <c r="H2" s="6" t="s">
        <v>86</v>
      </c>
      <c r="I2" s="6"/>
      <c r="J2" s="6"/>
    </row>
    <row r="3" spans="1:10" x14ac:dyDescent="0.3">
      <c r="A3" s="49" t="s">
        <v>30</v>
      </c>
      <c r="B3" s="49" t="s">
        <v>0</v>
      </c>
      <c r="C3" s="49" t="s">
        <v>1</v>
      </c>
      <c r="D3" s="49" t="s">
        <v>2</v>
      </c>
      <c r="E3" s="49" t="s">
        <v>7</v>
      </c>
      <c r="F3" s="49" t="s">
        <v>2</v>
      </c>
      <c r="G3" s="49" t="s">
        <v>7</v>
      </c>
      <c r="H3" s="49" t="s">
        <v>2</v>
      </c>
      <c r="I3" s="49" t="s">
        <v>7</v>
      </c>
      <c r="J3" s="49" t="s">
        <v>27</v>
      </c>
    </row>
    <row r="4" spans="1:10" x14ac:dyDescent="0.3">
      <c r="B4">
        <v>20240125</v>
      </c>
      <c r="C4">
        <v>3631</v>
      </c>
      <c r="D4">
        <v>86</v>
      </c>
      <c r="E4">
        <v>199.98</v>
      </c>
      <c r="F4">
        <v>73</v>
      </c>
      <c r="G4">
        <v>95.73</v>
      </c>
      <c r="H4">
        <v>37</v>
      </c>
      <c r="I4">
        <v>156.77000000000001</v>
      </c>
      <c r="J4">
        <f t="shared" ref="J4:J10" si="0">I4/(I4+G4)</f>
        <v>0.62087128712871287</v>
      </c>
    </row>
    <row r="5" spans="1:10" x14ac:dyDescent="0.3">
      <c r="C5">
        <v>3632</v>
      </c>
      <c r="D5">
        <v>85</v>
      </c>
      <c r="E5">
        <v>205.59</v>
      </c>
      <c r="F5">
        <v>39</v>
      </c>
      <c r="G5">
        <v>83.69</v>
      </c>
      <c r="H5">
        <v>46</v>
      </c>
      <c r="I5">
        <v>152.19999999999999</v>
      </c>
      <c r="J5">
        <f t="shared" si="0"/>
        <v>0.64521599050404843</v>
      </c>
    </row>
    <row r="6" spans="1:10" x14ac:dyDescent="0.3">
      <c r="C6">
        <v>3633</v>
      </c>
      <c r="D6">
        <v>87</v>
      </c>
      <c r="E6">
        <v>193.16</v>
      </c>
      <c r="F6">
        <v>31</v>
      </c>
      <c r="G6">
        <v>103.31</v>
      </c>
      <c r="H6">
        <v>27</v>
      </c>
      <c r="I6">
        <v>122.84</v>
      </c>
      <c r="J6">
        <f t="shared" si="0"/>
        <v>0.54317930577050633</v>
      </c>
    </row>
    <row r="7" spans="1:10" x14ac:dyDescent="0.3">
      <c r="C7">
        <v>3624</v>
      </c>
      <c r="D7">
        <v>68</v>
      </c>
      <c r="E7">
        <v>192.5</v>
      </c>
      <c r="F7">
        <v>24</v>
      </c>
      <c r="G7">
        <v>91.78</v>
      </c>
      <c r="H7">
        <v>69</v>
      </c>
      <c r="I7">
        <v>168.56</v>
      </c>
      <c r="J7">
        <f t="shared" si="0"/>
        <v>0.64746101252208643</v>
      </c>
    </row>
    <row r="8" spans="1:10" x14ac:dyDescent="0.3">
      <c r="C8">
        <v>3625</v>
      </c>
      <c r="D8">
        <v>70</v>
      </c>
      <c r="E8">
        <v>187.22</v>
      </c>
      <c r="F8">
        <v>4</v>
      </c>
      <c r="G8">
        <v>103.07</v>
      </c>
      <c r="H8">
        <v>20</v>
      </c>
      <c r="I8">
        <v>130.76</v>
      </c>
      <c r="J8">
        <f t="shared" si="0"/>
        <v>0.55920968224778689</v>
      </c>
    </row>
    <row r="9" spans="1:10" x14ac:dyDescent="0.3">
      <c r="C9">
        <v>3626</v>
      </c>
      <c r="D9">
        <v>74</v>
      </c>
      <c r="E9">
        <v>198.96</v>
      </c>
      <c r="F9">
        <v>31</v>
      </c>
      <c r="G9">
        <v>108.24</v>
      </c>
      <c r="H9">
        <v>43</v>
      </c>
      <c r="I9">
        <v>118.05</v>
      </c>
      <c r="J9">
        <f t="shared" si="0"/>
        <v>0.52167572583852584</v>
      </c>
    </row>
    <row r="10" spans="1:10" x14ac:dyDescent="0.3">
      <c r="C10">
        <v>3627</v>
      </c>
      <c r="D10">
        <v>91</v>
      </c>
      <c r="E10">
        <v>186.55</v>
      </c>
      <c r="F10">
        <v>29</v>
      </c>
      <c r="G10">
        <v>87.65</v>
      </c>
      <c r="H10">
        <v>63</v>
      </c>
      <c r="I10">
        <v>175.39</v>
      </c>
      <c r="J10">
        <f t="shared" si="0"/>
        <v>0.66678071776155723</v>
      </c>
    </row>
    <row r="13" spans="1:10" ht="15" thickBot="1" x14ac:dyDescent="0.35"/>
    <row r="14" spans="1:10" x14ac:dyDescent="0.3">
      <c r="F14" s="13">
        <v>73</v>
      </c>
      <c r="G14" s="14">
        <v>37</v>
      </c>
      <c r="H14" s="14">
        <v>0.62087128712871287</v>
      </c>
      <c r="I14" s="15">
        <f>G14/F14</f>
        <v>0.50684931506849318</v>
      </c>
    </row>
    <row r="15" spans="1:10" x14ac:dyDescent="0.3">
      <c r="F15" s="16">
        <v>39</v>
      </c>
      <c r="G15" s="3">
        <v>46</v>
      </c>
      <c r="H15" s="3">
        <v>0.64521599050404843</v>
      </c>
      <c r="I15" s="17">
        <f t="shared" ref="I15:I20" si="1">G15/F15</f>
        <v>1.1794871794871795</v>
      </c>
    </row>
    <row r="16" spans="1:10" x14ac:dyDescent="0.3">
      <c r="F16" s="16">
        <v>31</v>
      </c>
      <c r="G16" s="3">
        <v>27</v>
      </c>
      <c r="H16" s="3">
        <v>0.54317930577050633</v>
      </c>
      <c r="I16" s="17">
        <f t="shared" si="1"/>
        <v>0.87096774193548387</v>
      </c>
    </row>
    <row r="17" spans="6:9" x14ac:dyDescent="0.3">
      <c r="F17" s="16">
        <v>24</v>
      </c>
      <c r="G17" s="3">
        <v>69</v>
      </c>
      <c r="H17" s="3">
        <v>0.64746101252208643</v>
      </c>
      <c r="I17" s="17">
        <f t="shared" si="1"/>
        <v>2.875</v>
      </c>
    </row>
    <row r="18" spans="6:9" x14ac:dyDescent="0.3">
      <c r="F18" s="16">
        <v>4</v>
      </c>
      <c r="G18" s="3">
        <v>20</v>
      </c>
      <c r="H18" s="3">
        <v>0.55920968224778689</v>
      </c>
      <c r="I18" s="17">
        <f t="shared" si="1"/>
        <v>5</v>
      </c>
    </row>
    <row r="19" spans="6:9" x14ac:dyDescent="0.3">
      <c r="F19" s="16">
        <v>31</v>
      </c>
      <c r="G19" s="3">
        <v>43</v>
      </c>
      <c r="H19" s="3">
        <v>0.52167572583852584</v>
      </c>
      <c r="I19" s="17">
        <f t="shared" si="1"/>
        <v>1.3870967741935485</v>
      </c>
    </row>
    <row r="20" spans="6:9" x14ac:dyDescent="0.3">
      <c r="F20" s="16">
        <v>29</v>
      </c>
      <c r="G20" s="3">
        <v>63</v>
      </c>
      <c r="H20" s="3">
        <v>0.66678071776155723</v>
      </c>
      <c r="I20" s="17">
        <f t="shared" si="1"/>
        <v>2.1724137931034484</v>
      </c>
    </row>
    <row r="21" spans="6:9" x14ac:dyDescent="0.3">
      <c r="F21" s="16"/>
      <c r="G21" s="3"/>
      <c r="H21" s="3"/>
      <c r="I21" s="17"/>
    </row>
    <row r="22" spans="6:9" x14ac:dyDescent="0.3">
      <c r="F22" s="16">
        <f>TTEST(F14:F20,G14:G20,2,1)</f>
        <v>0.32899570503218606</v>
      </c>
      <c r="G22" s="3"/>
      <c r="H22" s="3" t="s">
        <v>88</v>
      </c>
      <c r="I22" s="17"/>
    </row>
    <row r="23" spans="6:9" ht="15" thickBot="1" x14ac:dyDescent="0.35">
      <c r="F23" s="19"/>
      <c r="G23" s="4"/>
      <c r="H23" s="4" t="s">
        <v>87</v>
      </c>
      <c r="I23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eedeaed-6874-439e-a8fb-a9a87e9d06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018F00CEB51D49B708FC1149205CAC" ma:contentTypeVersion="14" ma:contentTypeDescription="Opret et nyt dokument." ma:contentTypeScope="" ma:versionID="3b563c079558b2db425174bf835bd68a">
  <xsd:schema xmlns:xsd="http://www.w3.org/2001/XMLSchema" xmlns:xs="http://www.w3.org/2001/XMLSchema" xmlns:p="http://schemas.microsoft.com/office/2006/metadata/properties" xmlns:ns3="cc1fde0c-af14-4b2b-ab89-4cce72772d1f" xmlns:ns4="aeedeaed-6874-439e-a8fb-a9a87e9d060f" targetNamespace="http://schemas.microsoft.com/office/2006/metadata/properties" ma:root="true" ma:fieldsID="4a7cd85a94a892ea0d291432a5d9fb4c" ns3:_="" ns4:_="">
    <xsd:import namespace="cc1fde0c-af14-4b2b-ab89-4cce72772d1f"/>
    <xsd:import namespace="aeedeaed-6874-439e-a8fb-a9a87e9d060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ObjectDetectorVersions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fde0c-af14-4b2b-ab89-4cce72772d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deaed-6874-439e-a8fb-a9a87e9d0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73B86B-9A9A-4BF9-964D-760FDB699408}">
  <ds:schemaRefs>
    <ds:schemaRef ds:uri="http://purl.org/dc/terms/"/>
    <ds:schemaRef ds:uri="cc1fde0c-af14-4b2b-ab89-4cce72772d1f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eedeaed-6874-439e-a8fb-a9a87e9d060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F5553D-2405-4E92-A05F-14AC7BA6AD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D50E1-285A-4424-9A47-4415BFBC5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1fde0c-af14-4b2b-ab89-4cce72772d1f"/>
    <ds:schemaRef ds:uri="aeedeaed-6874-439e-a8fb-a9a87e9d0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Social Interaction zone +50</vt:lpstr>
      <vt:lpstr>Social interaction zone +100</vt:lpstr>
      <vt:lpstr>Object interaction zone +100</vt:lpstr>
      <vt:lpstr>object interaction zone +50</vt:lpstr>
      <vt:lpstr>Novel mouse interaction +100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2023-11-29T13:04:11Z</dcterms:created>
  <dcterms:modified xsi:type="dcterms:W3CDTF">2025-01-03T20:19:04Z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0x010100D6018F00CEB51D49B708FC1149205CAC</vt:lpwstr>
  </property>
</Properties>
</file>