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vhb1/Documents/05 Articles published/2024 Articles/1 Campbell signalling/Suppl Tables v2 22.2.24/"/>
    </mc:Choice>
  </mc:AlternateContent>
  <xr:revisionPtr revIDLastSave="0" documentId="13_ncr:1_{6E4C2326-4102-104B-9D57-EE42CA69ECB9}" xr6:coauthVersionLast="47" xr6:coauthVersionMax="47" xr10:uidLastSave="{00000000-0000-0000-0000-000000000000}"/>
  <bookViews>
    <workbookView xWindow="0" yWindow="460" windowWidth="38400" windowHeight="19780" xr2:uid="{4D80CCD6-FC61-42E7-B33F-A2CDE83DA4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1" l="1"/>
  <c r="AB16" i="1"/>
  <c r="AC16" i="1"/>
  <c r="AD16" i="1"/>
  <c r="AE16" i="1"/>
  <c r="AF16" i="1"/>
  <c r="AG16" i="1"/>
  <c r="AH16" i="1"/>
  <c r="N18" i="1"/>
  <c r="Z16" i="1"/>
  <c r="O18" i="1"/>
  <c r="P18" i="1"/>
  <c r="Q18" i="1"/>
  <c r="R18" i="1"/>
  <c r="S18" i="1"/>
  <c r="T18" i="1"/>
  <c r="U18" i="1"/>
  <c r="V18" i="1"/>
  <c r="D23" i="1"/>
  <c r="E23" i="1"/>
  <c r="F23" i="1"/>
  <c r="G23" i="1"/>
  <c r="H23" i="1"/>
  <c r="I23" i="1"/>
  <c r="J23" i="1"/>
  <c r="K23" i="1"/>
  <c r="C23" i="1"/>
  <c r="AA15" i="1"/>
  <c r="AB15" i="1"/>
  <c r="AC15" i="1"/>
  <c r="AD15" i="1"/>
  <c r="AE15" i="1"/>
  <c r="AF15" i="1"/>
  <c r="AG15" i="1"/>
  <c r="Z15" i="1"/>
  <c r="AA14" i="1"/>
  <c r="AB14" i="1"/>
  <c r="AC14" i="1"/>
  <c r="AD14" i="1"/>
  <c r="AE14" i="1"/>
  <c r="AF14" i="1"/>
  <c r="AG14" i="1"/>
  <c r="Z14" i="1"/>
  <c r="AH13" i="1"/>
  <c r="AH12" i="1"/>
  <c r="AH11" i="1"/>
  <c r="AH10" i="1"/>
  <c r="AH9" i="1"/>
  <c r="AH8" i="1"/>
  <c r="AH7" i="1"/>
  <c r="AH6" i="1"/>
  <c r="AH5" i="1"/>
  <c r="AH4" i="1"/>
  <c r="O17" i="1"/>
  <c r="P17" i="1"/>
  <c r="Q17" i="1"/>
  <c r="R17" i="1"/>
  <c r="S17" i="1"/>
  <c r="T17" i="1"/>
  <c r="U17" i="1"/>
  <c r="N17" i="1"/>
  <c r="U16" i="1"/>
  <c r="T16" i="1"/>
  <c r="S16" i="1"/>
  <c r="R16" i="1"/>
  <c r="Q16" i="1"/>
  <c r="P16" i="1"/>
  <c r="O16" i="1"/>
  <c r="N16" i="1"/>
  <c r="V15" i="1"/>
  <c r="V14" i="1"/>
  <c r="V13" i="1"/>
  <c r="V12" i="1"/>
  <c r="V11" i="1"/>
  <c r="V10" i="1"/>
  <c r="V9" i="1"/>
  <c r="V8" i="1"/>
  <c r="V7" i="1"/>
  <c r="V6" i="1"/>
  <c r="V5" i="1"/>
  <c r="V4" i="1"/>
  <c r="D22" i="1"/>
  <c r="E22" i="1"/>
  <c r="F22" i="1"/>
  <c r="G22" i="1"/>
  <c r="H22" i="1"/>
  <c r="I22" i="1"/>
  <c r="J22" i="1"/>
  <c r="C22" i="1"/>
  <c r="AH14" i="1" l="1"/>
  <c r="AH15" i="1"/>
  <c r="V16" i="1"/>
  <c r="V17" i="1"/>
  <c r="J21" i="1"/>
  <c r="I21" i="1"/>
  <c r="H21" i="1"/>
  <c r="G21" i="1"/>
  <c r="F21" i="1"/>
  <c r="E21" i="1"/>
  <c r="D21" i="1"/>
  <c r="C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1" i="1" l="1"/>
  <c r="K22" i="1"/>
</calcChain>
</file>

<file path=xl/sharedStrings.xml><?xml version="1.0" encoding="utf-8"?>
<sst xmlns="http://schemas.openxmlformats.org/spreadsheetml/2006/main" count="82" uniqueCount="27">
  <si>
    <t>Number of Ampullary Organs Within Each Field</t>
  </si>
  <si>
    <t>Total</t>
  </si>
  <si>
    <t>app</t>
  </si>
  <si>
    <t>di</t>
  </si>
  <si>
    <t>dot</t>
  </si>
  <si>
    <t>ds</t>
  </si>
  <si>
    <t>ppp</t>
  </si>
  <si>
    <t>st</t>
  </si>
  <si>
    <t>vi</t>
  </si>
  <si>
    <t>vs</t>
  </si>
  <si>
    <t>Mean</t>
  </si>
  <si>
    <t>S.D.</t>
  </si>
  <si>
    <t>Number of Ampullary Organ Within Each Field</t>
  </si>
  <si>
    <t>Larva Stage</t>
  </si>
  <si>
    <t>2.0 cm</t>
  </si>
  <si>
    <t>2.8 cm</t>
  </si>
  <si>
    <t>6*</t>
  </si>
  <si>
    <t>12*</t>
  </si>
  <si>
    <t>9*</t>
  </si>
  <si>
    <t>2*</t>
  </si>
  <si>
    <t>3*</t>
  </si>
  <si>
    <t>7*</t>
  </si>
  <si>
    <t>DMH1-Treated Embryo #</t>
  </si>
  <si>
    <t>DMSO Control Embryo #</t>
  </si>
  <si>
    <t>Older WT Larva #</t>
  </si>
  <si>
    <t>Median</t>
  </si>
  <si>
    <t>*Shown in Figure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</si>
</sst>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D9B1-C19B-4E10-A51A-EBA0777513BC}">
  <dimension ref="A1:AH26"/>
  <sheetViews>
    <sheetView tabSelected="1" zoomScale="122" zoomScaleNormal="122" workbookViewId="0">
      <selection activeCell="X20" sqref="X20"/>
    </sheetView>
  </sheetViews>
  <sheetFormatPr baseColWidth="10" defaultColWidth="8.83203125" defaultRowHeight="15" x14ac:dyDescent="0.2"/>
  <cols>
    <col min="2" max="2" width="13.1640625" customWidth="1"/>
    <col min="3" max="10" width="5.5" customWidth="1"/>
    <col min="11" max="11" width="7.1640625" customWidth="1"/>
    <col min="13" max="13" width="13.33203125" customWidth="1"/>
    <col min="14" max="21" width="5.5" customWidth="1"/>
    <col min="22" max="22" width="7.1640625" customWidth="1"/>
    <col min="24" max="24" width="11.6640625" customWidth="1"/>
    <col min="25" max="25" width="7.1640625" customWidth="1"/>
    <col min="26" max="33" width="5.5" customWidth="1"/>
    <col min="34" max="34" width="7.1640625" customWidth="1"/>
  </cols>
  <sheetData>
    <row r="1" spans="1:34" ht="16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6" thickBot="1" x14ac:dyDescent="0.25">
      <c r="A2" s="19"/>
      <c r="B2" s="77" t="s">
        <v>22</v>
      </c>
      <c r="C2" s="79" t="s">
        <v>0</v>
      </c>
      <c r="D2" s="80"/>
      <c r="E2" s="80"/>
      <c r="F2" s="80"/>
      <c r="G2" s="80"/>
      <c r="H2" s="80"/>
      <c r="I2" s="80"/>
      <c r="J2" s="80"/>
      <c r="K2" s="69" t="s">
        <v>1</v>
      </c>
      <c r="L2" s="19"/>
      <c r="M2" s="77" t="s">
        <v>23</v>
      </c>
      <c r="N2" s="79" t="s">
        <v>12</v>
      </c>
      <c r="O2" s="80"/>
      <c r="P2" s="80"/>
      <c r="Q2" s="80"/>
      <c r="R2" s="80"/>
      <c r="S2" s="80"/>
      <c r="T2" s="80"/>
      <c r="U2" s="82"/>
      <c r="V2" s="69" t="s">
        <v>1</v>
      </c>
      <c r="W2" s="19"/>
      <c r="X2" s="64" t="s">
        <v>24</v>
      </c>
      <c r="Y2" s="64" t="s">
        <v>13</v>
      </c>
      <c r="Z2" s="71" t="s">
        <v>12</v>
      </c>
      <c r="AA2" s="72"/>
      <c r="AB2" s="72"/>
      <c r="AC2" s="72"/>
      <c r="AD2" s="72"/>
      <c r="AE2" s="72"/>
      <c r="AF2" s="72"/>
      <c r="AG2" s="73"/>
      <c r="AH2" s="74" t="s">
        <v>1</v>
      </c>
    </row>
    <row r="3" spans="1:34" ht="16" thickBot="1" x14ac:dyDescent="0.25">
      <c r="A3" s="19"/>
      <c r="B3" s="78"/>
      <c r="C3" s="9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70"/>
      <c r="L3" s="19"/>
      <c r="M3" s="81"/>
      <c r="N3" s="11" t="s">
        <v>2</v>
      </c>
      <c r="O3" s="12" t="s">
        <v>3</v>
      </c>
      <c r="P3" s="12" t="s">
        <v>4</v>
      </c>
      <c r="Q3" s="12" t="s">
        <v>5</v>
      </c>
      <c r="R3" s="12" t="s">
        <v>6</v>
      </c>
      <c r="S3" s="12" t="s">
        <v>7</v>
      </c>
      <c r="T3" s="12" t="s">
        <v>8</v>
      </c>
      <c r="U3" s="13" t="s">
        <v>9</v>
      </c>
      <c r="V3" s="70"/>
      <c r="W3" s="19"/>
      <c r="X3" s="66"/>
      <c r="Y3" s="66"/>
      <c r="Z3" s="21" t="s">
        <v>2</v>
      </c>
      <c r="AA3" s="38" t="s">
        <v>3</v>
      </c>
      <c r="AB3" s="38" t="s">
        <v>4</v>
      </c>
      <c r="AC3" s="38" t="s">
        <v>5</v>
      </c>
      <c r="AD3" s="38" t="s">
        <v>6</v>
      </c>
      <c r="AE3" s="38" t="s">
        <v>7</v>
      </c>
      <c r="AF3" s="38" t="s">
        <v>8</v>
      </c>
      <c r="AG3" s="39" t="s">
        <v>9</v>
      </c>
      <c r="AH3" s="75"/>
    </row>
    <row r="4" spans="1:34" x14ac:dyDescent="0.2">
      <c r="A4" s="19"/>
      <c r="B4" s="14">
        <v>1</v>
      </c>
      <c r="C4" s="15">
        <v>9</v>
      </c>
      <c r="D4" s="16">
        <v>87</v>
      </c>
      <c r="E4" s="16">
        <v>24</v>
      </c>
      <c r="F4" s="16">
        <v>29</v>
      </c>
      <c r="G4" s="16">
        <v>35</v>
      </c>
      <c r="H4" s="16">
        <v>30</v>
      </c>
      <c r="I4" s="16">
        <v>100</v>
      </c>
      <c r="J4" s="16">
        <v>16</v>
      </c>
      <c r="K4" s="4">
        <f>C4+D4+E4+F4+G4+H4+I4+J4</f>
        <v>330</v>
      </c>
      <c r="L4" s="19"/>
      <c r="M4" s="2">
        <v>1</v>
      </c>
      <c r="N4" s="17">
        <v>4</v>
      </c>
      <c r="O4" s="17">
        <v>60</v>
      </c>
      <c r="P4" s="17">
        <v>5</v>
      </c>
      <c r="Q4" s="17">
        <v>4</v>
      </c>
      <c r="R4" s="17">
        <v>17</v>
      </c>
      <c r="S4" s="17">
        <v>8</v>
      </c>
      <c r="T4" s="17">
        <v>52</v>
      </c>
      <c r="U4" s="17">
        <v>11</v>
      </c>
      <c r="V4" s="4">
        <f t="shared" ref="V4:V15" si="0">SUM(N4:U4)</f>
        <v>161</v>
      </c>
      <c r="W4" s="19"/>
      <c r="X4" s="1">
        <v>1</v>
      </c>
      <c r="Y4" s="69" t="s">
        <v>14</v>
      </c>
      <c r="Z4" s="16">
        <v>5</v>
      </c>
      <c r="AA4" s="16">
        <v>74</v>
      </c>
      <c r="AB4" s="16">
        <v>6</v>
      </c>
      <c r="AC4" s="16">
        <v>4</v>
      </c>
      <c r="AD4" s="16">
        <v>31</v>
      </c>
      <c r="AE4" s="16">
        <v>8</v>
      </c>
      <c r="AF4" s="16">
        <v>50</v>
      </c>
      <c r="AG4" s="42">
        <v>11</v>
      </c>
      <c r="AH4" s="4">
        <f t="shared" ref="AH4:AH13" si="1">SUM(Z4:AG4)</f>
        <v>189</v>
      </c>
    </row>
    <row r="5" spans="1:34" x14ac:dyDescent="0.2">
      <c r="A5" s="19"/>
      <c r="B5" s="9" t="s">
        <v>19</v>
      </c>
      <c r="C5" s="18">
        <v>10</v>
      </c>
      <c r="D5" s="19">
        <v>100</v>
      </c>
      <c r="E5" s="19">
        <v>22</v>
      </c>
      <c r="F5" s="19">
        <v>22</v>
      </c>
      <c r="G5" s="19">
        <v>35</v>
      </c>
      <c r="H5" s="19">
        <v>32</v>
      </c>
      <c r="I5" s="19">
        <v>120</v>
      </c>
      <c r="J5" s="19">
        <v>18</v>
      </c>
      <c r="K5" s="5">
        <f t="shared" ref="K5:K20" si="2">C5+D5+E5+F5+G5+H5+I5+J5</f>
        <v>359</v>
      </c>
      <c r="L5" s="19"/>
      <c r="M5" s="2">
        <v>2</v>
      </c>
      <c r="N5" s="19">
        <v>0</v>
      </c>
      <c r="O5" s="19">
        <v>44</v>
      </c>
      <c r="P5" s="19">
        <v>0</v>
      </c>
      <c r="Q5" s="19">
        <v>5</v>
      </c>
      <c r="R5" s="19">
        <v>20</v>
      </c>
      <c r="S5" s="19">
        <v>2</v>
      </c>
      <c r="T5" s="19">
        <v>45</v>
      </c>
      <c r="U5" s="19">
        <v>2</v>
      </c>
      <c r="V5" s="5">
        <f t="shared" si="0"/>
        <v>118</v>
      </c>
      <c r="W5" s="19"/>
      <c r="X5" s="2">
        <v>2</v>
      </c>
      <c r="Y5" s="70"/>
      <c r="Z5" s="43">
        <v>7</v>
      </c>
      <c r="AA5" s="43">
        <v>103</v>
      </c>
      <c r="AB5" s="43">
        <v>12</v>
      </c>
      <c r="AC5" s="43">
        <v>8</v>
      </c>
      <c r="AD5" s="43">
        <v>31</v>
      </c>
      <c r="AE5" s="43">
        <v>13</v>
      </c>
      <c r="AF5" s="43">
        <v>73</v>
      </c>
      <c r="AG5" s="44">
        <v>20</v>
      </c>
      <c r="AH5" s="45">
        <f t="shared" si="1"/>
        <v>267</v>
      </c>
    </row>
    <row r="6" spans="1:34" x14ac:dyDescent="0.2">
      <c r="A6" s="19"/>
      <c r="B6" s="9" t="s">
        <v>20</v>
      </c>
      <c r="C6" s="20">
        <v>6</v>
      </c>
      <c r="D6" s="17">
        <v>127</v>
      </c>
      <c r="E6" s="17">
        <v>33</v>
      </c>
      <c r="F6" s="17">
        <v>12</v>
      </c>
      <c r="G6" s="17">
        <v>25</v>
      </c>
      <c r="H6" s="17">
        <v>18</v>
      </c>
      <c r="I6" s="17">
        <v>68</v>
      </c>
      <c r="J6" s="17">
        <v>12</v>
      </c>
      <c r="K6" s="6">
        <f t="shared" si="2"/>
        <v>301</v>
      </c>
      <c r="L6" s="19"/>
      <c r="M6" s="2">
        <v>3</v>
      </c>
      <c r="N6" s="17">
        <v>2</v>
      </c>
      <c r="O6" s="17">
        <v>48</v>
      </c>
      <c r="P6" s="17">
        <v>5</v>
      </c>
      <c r="Q6" s="17">
        <v>6</v>
      </c>
      <c r="R6" s="17">
        <v>14</v>
      </c>
      <c r="S6" s="17">
        <v>5</v>
      </c>
      <c r="T6" s="17">
        <v>44</v>
      </c>
      <c r="U6" s="17">
        <v>2</v>
      </c>
      <c r="V6" s="6">
        <f t="shared" si="0"/>
        <v>126</v>
      </c>
      <c r="W6" s="19"/>
      <c r="X6" s="2">
        <v>3</v>
      </c>
      <c r="Y6" s="70"/>
      <c r="Z6" s="17">
        <v>5</v>
      </c>
      <c r="AA6" s="17">
        <v>95</v>
      </c>
      <c r="AB6" s="17">
        <v>8</v>
      </c>
      <c r="AC6" s="17">
        <v>4</v>
      </c>
      <c r="AD6" s="17">
        <v>28</v>
      </c>
      <c r="AE6" s="17">
        <v>12</v>
      </c>
      <c r="AF6" s="17">
        <v>58</v>
      </c>
      <c r="AG6" s="46">
        <v>10</v>
      </c>
      <c r="AH6" s="6">
        <f t="shared" si="1"/>
        <v>220</v>
      </c>
    </row>
    <row r="7" spans="1:34" x14ac:dyDescent="0.2">
      <c r="A7" s="19"/>
      <c r="B7" s="9">
        <v>4</v>
      </c>
      <c r="C7" s="18">
        <v>14</v>
      </c>
      <c r="D7" s="19">
        <v>108</v>
      </c>
      <c r="E7" s="19">
        <v>20</v>
      </c>
      <c r="F7" s="19">
        <v>28</v>
      </c>
      <c r="G7" s="19">
        <v>45</v>
      </c>
      <c r="H7" s="19">
        <v>28</v>
      </c>
      <c r="I7" s="19">
        <v>100</v>
      </c>
      <c r="J7" s="19">
        <v>14</v>
      </c>
      <c r="K7" s="5">
        <f t="shared" si="2"/>
        <v>357</v>
      </c>
      <c r="L7" s="19"/>
      <c r="M7" s="2">
        <v>4</v>
      </c>
      <c r="N7" s="19">
        <v>0</v>
      </c>
      <c r="O7" s="19">
        <v>47</v>
      </c>
      <c r="P7" s="19">
        <v>3</v>
      </c>
      <c r="Q7" s="19">
        <v>6</v>
      </c>
      <c r="R7" s="19">
        <v>11</v>
      </c>
      <c r="S7" s="19">
        <v>6</v>
      </c>
      <c r="T7" s="19">
        <v>33</v>
      </c>
      <c r="U7" s="19">
        <v>7</v>
      </c>
      <c r="V7" s="5">
        <f t="shared" si="0"/>
        <v>113</v>
      </c>
      <c r="W7" s="19"/>
      <c r="X7" s="2">
        <v>4</v>
      </c>
      <c r="Y7" s="70"/>
      <c r="Z7" s="43">
        <v>3</v>
      </c>
      <c r="AA7" s="19">
        <v>95</v>
      </c>
      <c r="AB7" s="43">
        <v>8</v>
      </c>
      <c r="AC7" s="43">
        <v>5</v>
      </c>
      <c r="AD7" s="43">
        <v>28</v>
      </c>
      <c r="AE7" s="43">
        <v>10</v>
      </c>
      <c r="AF7" s="43">
        <v>59</v>
      </c>
      <c r="AG7" s="44">
        <v>9</v>
      </c>
      <c r="AH7" s="45">
        <f t="shared" si="1"/>
        <v>217</v>
      </c>
    </row>
    <row r="8" spans="1:34" ht="16" thickBot="1" x14ac:dyDescent="0.25">
      <c r="A8" s="19"/>
      <c r="B8" s="9">
        <v>5</v>
      </c>
      <c r="C8" s="20">
        <v>12</v>
      </c>
      <c r="D8" s="17">
        <v>112</v>
      </c>
      <c r="E8" s="17">
        <v>33</v>
      </c>
      <c r="F8" s="17">
        <v>18</v>
      </c>
      <c r="G8" s="17">
        <v>23</v>
      </c>
      <c r="H8" s="17">
        <v>23</v>
      </c>
      <c r="I8" s="17">
        <v>85</v>
      </c>
      <c r="J8" s="17">
        <v>8</v>
      </c>
      <c r="K8" s="6">
        <f t="shared" si="2"/>
        <v>314</v>
      </c>
      <c r="L8" s="19"/>
      <c r="M8" s="2">
        <v>5</v>
      </c>
      <c r="N8" s="17">
        <v>0</v>
      </c>
      <c r="O8" s="17">
        <v>58</v>
      </c>
      <c r="P8" s="17">
        <v>7</v>
      </c>
      <c r="Q8" s="17">
        <v>6</v>
      </c>
      <c r="R8" s="17">
        <v>21</v>
      </c>
      <c r="S8" s="17">
        <v>3</v>
      </c>
      <c r="T8" s="17">
        <v>47</v>
      </c>
      <c r="U8" s="17">
        <v>6</v>
      </c>
      <c r="V8" s="6">
        <f t="shared" si="0"/>
        <v>148</v>
      </c>
      <c r="W8" s="19"/>
      <c r="X8" s="3">
        <v>5</v>
      </c>
      <c r="Y8" s="76"/>
      <c r="Z8" s="47">
        <v>4</v>
      </c>
      <c r="AA8" s="47">
        <v>91</v>
      </c>
      <c r="AB8" s="47">
        <v>14</v>
      </c>
      <c r="AC8" s="47">
        <v>6</v>
      </c>
      <c r="AD8" s="47">
        <v>28</v>
      </c>
      <c r="AE8" s="47">
        <v>12</v>
      </c>
      <c r="AF8" s="47">
        <v>42</v>
      </c>
      <c r="AG8" s="48">
        <v>14</v>
      </c>
      <c r="AH8" s="49">
        <f t="shared" si="1"/>
        <v>211</v>
      </c>
    </row>
    <row r="9" spans="1:34" ht="16" x14ac:dyDescent="0.2">
      <c r="A9" s="19"/>
      <c r="B9" s="9">
        <v>6</v>
      </c>
      <c r="C9" s="18">
        <v>6</v>
      </c>
      <c r="D9" s="19">
        <v>101</v>
      </c>
      <c r="E9" s="19">
        <v>27</v>
      </c>
      <c r="F9" s="19">
        <v>23</v>
      </c>
      <c r="G9" s="19">
        <v>33</v>
      </c>
      <c r="H9" s="19">
        <v>18</v>
      </c>
      <c r="I9" s="19">
        <v>84</v>
      </c>
      <c r="J9" s="19">
        <v>7</v>
      </c>
      <c r="K9" s="5">
        <f t="shared" si="2"/>
        <v>299</v>
      </c>
      <c r="L9" s="19"/>
      <c r="M9" s="2">
        <v>6</v>
      </c>
      <c r="N9" s="19">
        <v>7</v>
      </c>
      <c r="O9" s="19">
        <v>81</v>
      </c>
      <c r="P9" s="19">
        <v>7</v>
      </c>
      <c r="Q9" s="19">
        <v>7</v>
      </c>
      <c r="R9" s="19">
        <v>25</v>
      </c>
      <c r="S9" s="19">
        <v>5</v>
      </c>
      <c r="T9" s="19">
        <v>50</v>
      </c>
      <c r="U9" s="19">
        <v>11</v>
      </c>
      <c r="V9" s="5">
        <f t="shared" si="0"/>
        <v>193</v>
      </c>
      <c r="W9" s="19"/>
      <c r="X9" s="37" t="s">
        <v>16</v>
      </c>
      <c r="Y9" s="64" t="s">
        <v>15</v>
      </c>
      <c r="Z9" s="40">
        <v>5</v>
      </c>
      <c r="AA9" s="40">
        <v>89</v>
      </c>
      <c r="AB9" s="40">
        <v>8</v>
      </c>
      <c r="AC9" s="40">
        <v>7</v>
      </c>
      <c r="AD9" s="40">
        <v>35</v>
      </c>
      <c r="AE9" s="40">
        <v>11</v>
      </c>
      <c r="AF9" s="40">
        <v>83</v>
      </c>
      <c r="AG9" s="40">
        <v>15</v>
      </c>
      <c r="AH9" s="41">
        <f t="shared" si="1"/>
        <v>253</v>
      </c>
    </row>
    <row r="10" spans="1:34" x14ac:dyDescent="0.2">
      <c r="A10" s="19"/>
      <c r="B10" s="9" t="s">
        <v>21</v>
      </c>
      <c r="C10" s="20">
        <v>8</v>
      </c>
      <c r="D10" s="17">
        <v>97</v>
      </c>
      <c r="E10" s="17">
        <v>42</v>
      </c>
      <c r="F10" s="17">
        <v>13</v>
      </c>
      <c r="G10" s="17">
        <v>33</v>
      </c>
      <c r="H10" s="17">
        <v>38</v>
      </c>
      <c r="I10" s="17">
        <v>83</v>
      </c>
      <c r="J10" s="17">
        <v>19</v>
      </c>
      <c r="K10" s="6">
        <f t="shared" si="2"/>
        <v>333</v>
      </c>
      <c r="L10" s="19"/>
      <c r="M10" s="2">
        <v>7</v>
      </c>
      <c r="N10" s="17">
        <v>3</v>
      </c>
      <c r="O10" s="17">
        <v>90</v>
      </c>
      <c r="P10" s="17">
        <v>6</v>
      </c>
      <c r="Q10" s="17">
        <v>7</v>
      </c>
      <c r="R10" s="17">
        <v>31</v>
      </c>
      <c r="S10" s="17">
        <v>2</v>
      </c>
      <c r="T10" s="17">
        <v>96</v>
      </c>
      <c r="U10" s="17">
        <v>7</v>
      </c>
      <c r="V10" s="6">
        <f t="shared" si="0"/>
        <v>242</v>
      </c>
      <c r="W10" s="19"/>
      <c r="X10" s="2">
        <v>7</v>
      </c>
      <c r="Y10" s="65"/>
      <c r="Z10" s="19">
        <v>0</v>
      </c>
      <c r="AA10" s="19">
        <v>98</v>
      </c>
      <c r="AB10" s="19">
        <v>8</v>
      </c>
      <c r="AC10" s="19">
        <v>5</v>
      </c>
      <c r="AD10" s="19">
        <v>27</v>
      </c>
      <c r="AE10" s="19">
        <v>15</v>
      </c>
      <c r="AF10" s="19">
        <v>79</v>
      </c>
      <c r="AG10" s="19">
        <v>14</v>
      </c>
      <c r="AH10" s="5">
        <f t="shared" si="1"/>
        <v>246</v>
      </c>
    </row>
    <row r="11" spans="1:34" x14ac:dyDescent="0.2">
      <c r="A11" s="19"/>
      <c r="B11" s="9">
        <v>8</v>
      </c>
      <c r="C11" s="18">
        <v>5</v>
      </c>
      <c r="D11" s="19">
        <v>142</v>
      </c>
      <c r="E11" s="19">
        <v>31</v>
      </c>
      <c r="F11" s="19">
        <v>23</v>
      </c>
      <c r="G11" s="19">
        <v>37</v>
      </c>
      <c r="H11" s="19">
        <v>31</v>
      </c>
      <c r="I11" s="19">
        <v>96</v>
      </c>
      <c r="J11" s="19">
        <v>12</v>
      </c>
      <c r="K11" s="5">
        <f t="shared" si="2"/>
        <v>377</v>
      </c>
      <c r="L11" s="19"/>
      <c r="M11" s="2">
        <v>8</v>
      </c>
      <c r="N11" s="19">
        <v>5</v>
      </c>
      <c r="O11" s="19">
        <v>96</v>
      </c>
      <c r="P11" s="19">
        <v>6</v>
      </c>
      <c r="Q11" s="19">
        <v>7</v>
      </c>
      <c r="R11" s="19">
        <v>23</v>
      </c>
      <c r="S11" s="19">
        <v>5</v>
      </c>
      <c r="T11" s="19">
        <v>60</v>
      </c>
      <c r="U11" s="19">
        <v>9</v>
      </c>
      <c r="V11" s="5">
        <f t="shared" si="0"/>
        <v>211</v>
      </c>
      <c r="W11" s="19"/>
      <c r="X11" s="2">
        <v>8</v>
      </c>
      <c r="Y11" s="65"/>
      <c r="Z11" s="17">
        <v>6</v>
      </c>
      <c r="AA11" s="17">
        <v>85</v>
      </c>
      <c r="AB11" s="17">
        <v>8</v>
      </c>
      <c r="AC11" s="17">
        <v>6</v>
      </c>
      <c r="AD11" s="17">
        <v>31</v>
      </c>
      <c r="AE11" s="17">
        <v>10</v>
      </c>
      <c r="AF11" s="17">
        <v>43</v>
      </c>
      <c r="AG11" s="17">
        <v>13</v>
      </c>
      <c r="AH11" s="6">
        <f t="shared" si="1"/>
        <v>202</v>
      </c>
    </row>
    <row r="12" spans="1:34" x14ac:dyDescent="0.2">
      <c r="A12" s="19"/>
      <c r="B12" s="21" t="s">
        <v>18</v>
      </c>
      <c r="C12" s="22">
        <v>6</v>
      </c>
      <c r="D12" s="23">
        <v>168</v>
      </c>
      <c r="E12" s="23">
        <v>23</v>
      </c>
      <c r="F12" s="23">
        <v>24</v>
      </c>
      <c r="G12" s="23">
        <v>37</v>
      </c>
      <c r="H12" s="23">
        <v>25</v>
      </c>
      <c r="I12" s="23">
        <v>96</v>
      </c>
      <c r="J12" s="23">
        <v>14</v>
      </c>
      <c r="K12" s="24">
        <f t="shared" si="2"/>
        <v>393</v>
      </c>
      <c r="L12" s="19"/>
      <c r="M12" s="2" t="s">
        <v>18</v>
      </c>
      <c r="N12" s="17">
        <v>6</v>
      </c>
      <c r="O12" s="17">
        <v>89</v>
      </c>
      <c r="P12" s="17">
        <v>9</v>
      </c>
      <c r="Q12" s="17">
        <v>8</v>
      </c>
      <c r="R12" s="17">
        <v>27</v>
      </c>
      <c r="S12" s="17">
        <v>12</v>
      </c>
      <c r="T12" s="17">
        <v>63</v>
      </c>
      <c r="U12" s="17">
        <v>10</v>
      </c>
      <c r="V12" s="6">
        <f t="shared" si="0"/>
        <v>224</v>
      </c>
      <c r="W12" s="19"/>
      <c r="X12" s="2">
        <v>9</v>
      </c>
      <c r="Y12" s="65"/>
      <c r="Z12" s="19">
        <v>8</v>
      </c>
      <c r="AA12" s="19">
        <v>128</v>
      </c>
      <c r="AB12" s="19">
        <v>7</v>
      </c>
      <c r="AC12" s="19">
        <v>6</v>
      </c>
      <c r="AD12" s="19">
        <v>24</v>
      </c>
      <c r="AE12" s="19">
        <v>12</v>
      </c>
      <c r="AF12" s="19">
        <v>58</v>
      </c>
      <c r="AG12" s="19">
        <v>15</v>
      </c>
      <c r="AH12" s="5">
        <f t="shared" si="1"/>
        <v>258</v>
      </c>
    </row>
    <row r="13" spans="1:34" ht="16" thickBot="1" x14ac:dyDescent="0.25">
      <c r="A13" s="19"/>
      <c r="B13" s="21">
        <v>10</v>
      </c>
      <c r="C13" s="25">
        <v>5</v>
      </c>
      <c r="D13" s="26">
        <v>130</v>
      </c>
      <c r="E13" s="26">
        <v>26</v>
      </c>
      <c r="F13" s="26">
        <v>22</v>
      </c>
      <c r="G13" s="26">
        <v>29</v>
      </c>
      <c r="H13" s="26">
        <v>23</v>
      </c>
      <c r="I13" s="26">
        <v>89</v>
      </c>
      <c r="J13" s="26">
        <v>11</v>
      </c>
      <c r="K13" s="27">
        <f t="shared" si="2"/>
        <v>335</v>
      </c>
      <c r="L13" s="19"/>
      <c r="M13" s="2">
        <v>10</v>
      </c>
      <c r="N13" s="19">
        <v>5</v>
      </c>
      <c r="O13" s="19">
        <v>95</v>
      </c>
      <c r="P13" s="19">
        <v>7</v>
      </c>
      <c r="Q13" s="19">
        <v>5</v>
      </c>
      <c r="R13" s="19">
        <v>21</v>
      </c>
      <c r="S13" s="19">
        <v>5</v>
      </c>
      <c r="T13" s="19">
        <v>49</v>
      </c>
      <c r="U13" s="19">
        <v>7</v>
      </c>
      <c r="V13" s="5">
        <f t="shared" si="0"/>
        <v>194</v>
      </c>
      <c r="W13" s="19"/>
      <c r="X13" s="2">
        <v>10</v>
      </c>
      <c r="Y13" s="66"/>
      <c r="Z13" s="17">
        <v>6</v>
      </c>
      <c r="AA13" s="17">
        <v>97</v>
      </c>
      <c r="AB13" s="17">
        <v>10</v>
      </c>
      <c r="AC13" s="17">
        <v>4</v>
      </c>
      <c r="AD13" s="17">
        <v>29</v>
      </c>
      <c r="AE13" s="17">
        <v>8</v>
      </c>
      <c r="AF13" s="17">
        <v>65</v>
      </c>
      <c r="AG13" s="17">
        <v>11</v>
      </c>
      <c r="AH13" s="6">
        <f t="shared" si="1"/>
        <v>230</v>
      </c>
    </row>
    <row r="14" spans="1:34" x14ac:dyDescent="0.2">
      <c r="A14" s="19"/>
      <c r="B14" s="21">
        <v>11</v>
      </c>
      <c r="C14" s="22">
        <v>9</v>
      </c>
      <c r="D14" s="23">
        <v>85</v>
      </c>
      <c r="E14" s="23">
        <v>28</v>
      </c>
      <c r="F14" s="23">
        <v>20</v>
      </c>
      <c r="G14" s="23">
        <v>29</v>
      </c>
      <c r="H14" s="23">
        <v>26</v>
      </c>
      <c r="I14" s="23">
        <v>88</v>
      </c>
      <c r="J14" s="23">
        <v>7</v>
      </c>
      <c r="K14" s="24">
        <f t="shared" si="2"/>
        <v>292</v>
      </c>
      <c r="L14" s="19"/>
      <c r="M14" s="2">
        <v>11</v>
      </c>
      <c r="N14" s="17">
        <v>2</v>
      </c>
      <c r="O14" s="17">
        <v>78</v>
      </c>
      <c r="P14" s="17">
        <v>8</v>
      </c>
      <c r="Q14" s="17">
        <v>7</v>
      </c>
      <c r="R14" s="17">
        <v>25</v>
      </c>
      <c r="S14" s="17">
        <v>11</v>
      </c>
      <c r="T14" s="17">
        <v>44</v>
      </c>
      <c r="U14" s="17">
        <v>10</v>
      </c>
      <c r="V14" s="6">
        <f t="shared" si="0"/>
        <v>185</v>
      </c>
      <c r="W14" s="19"/>
      <c r="X14" s="67" t="s">
        <v>10</v>
      </c>
      <c r="Y14" s="68"/>
      <c r="Z14" s="50">
        <f>AVERAGE(Z4:Z13)</f>
        <v>4.9000000000000004</v>
      </c>
      <c r="AA14" s="51">
        <f t="shared" ref="AA14:AH14" si="3">AVERAGE(AA4:AA13)</f>
        <v>95.5</v>
      </c>
      <c r="AB14" s="51">
        <f t="shared" si="3"/>
        <v>8.9</v>
      </c>
      <c r="AC14" s="51">
        <f t="shared" si="3"/>
        <v>5.5</v>
      </c>
      <c r="AD14" s="51">
        <f t="shared" si="3"/>
        <v>29.2</v>
      </c>
      <c r="AE14" s="51">
        <f t="shared" si="3"/>
        <v>11.1</v>
      </c>
      <c r="AF14" s="51">
        <f t="shared" si="3"/>
        <v>61</v>
      </c>
      <c r="AG14" s="51">
        <f t="shared" si="3"/>
        <v>13.2</v>
      </c>
      <c r="AH14" s="52">
        <f t="shared" si="3"/>
        <v>229.3</v>
      </c>
    </row>
    <row r="15" spans="1:34" ht="16" thickBot="1" x14ac:dyDescent="0.25">
      <c r="A15" s="19"/>
      <c r="B15" s="21">
        <v>12</v>
      </c>
      <c r="C15" s="25">
        <v>7</v>
      </c>
      <c r="D15" s="26">
        <v>96</v>
      </c>
      <c r="E15" s="26">
        <v>38</v>
      </c>
      <c r="F15" s="26">
        <v>17</v>
      </c>
      <c r="G15" s="26">
        <v>29</v>
      </c>
      <c r="H15" s="26">
        <v>25</v>
      </c>
      <c r="I15" s="26">
        <v>61</v>
      </c>
      <c r="J15" s="26">
        <v>9</v>
      </c>
      <c r="K15" s="27">
        <f t="shared" si="2"/>
        <v>282</v>
      </c>
      <c r="L15" s="19"/>
      <c r="M15" s="2" t="s">
        <v>17</v>
      </c>
      <c r="N15" s="19">
        <v>6</v>
      </c>
      <c r="O15" s="19">
        <v>109</v>
      </c>
      <c r="P15" s="19">
        <v>9</v>
      </c>
      <c r="Q15" s="19">
        <v>7</v>
      </c>
      <c r="R15" s="19">
        <v>32</v>
      </c>
      <c r="S15" s="19">
        <v>10</v>
      </c>
      <c r="T15" s="19">
        <v>54</v>
      </c>
      <c r="U15" s="19">
        <v>13</v>
      </c>
      <c r="V15" s="5">
        <f t="shared" si="0"/>
        <v>240</v>
      </c>
      <c r="W15" s="19"/>
      <c r="X15" s="62" t="s">
        <v>11</v>
      </c>
      <c r="Y15" s="63"/>
      <c r="Z15" s="35">
        <f>STDEV(Z4:Z13)</f>
        <v>2.2335820757001272</v>
      </c>
      <c r="AA15" s="7">
        <f t="shared" ref="AA15:AH15" si="4">STDEV(AA4:AA13)</f>
        <v>13.970206393130585</v>
      </c>
      <c r="AB15" s="7">
        <f t="shared" si="4"/>
        <v>2.4244128727957572</v>
      </c>
      <c r="AC15" s="7">
        <f t="shared" si="4"/>
        <v>1.35400640077266</v>
      </c>
      <c r="AD15" s="7">
        <f t="shared" si="4"/>
        <v>2.9739610697593948</v>
      </c>
      <c r="AE15" s="7">
        <f t="shared" si="4"/>
        <v>2.1832697191750441</v>
      </c>
      <c r="AF15" s="7">
        <f t="shared" si="4"/>
        <v>14.126413400278061</v>
      </c>
      <c r="AG15" s="7">
        <f t="shared" si="4"/>
        <v>3.1902629637347717</v>
      </c>
      <c r="AH15" s="8">
        <f t="shared" si="4"/>
        <v>25.880279922923677</v>
      </c>
    </row>
    <row r="16" spans="1:34" ht="16" thickBot="1" x14ac:dyDescent="0.25">
      <c r="A16" s="19"/>
      <c r="B16" s="21">
        <v>13</v>
      </c>
      <c r="C16" s="22">
        <v>13</v>
      </c>
      <c r="D16" s="23">
        <v>129</v>
      </c>
      <c r="E16" s="23">
        <v>33</v>
      </c>
      <c r="F16" s="23">
        <v>23</v>
      </c>
      <c r="G16" s="23">
        <v>31</v>
      </c>
      <c r="H16" s="23">
        <v>24</v>
      </c>
      <c r="I16" s="23">
        <v>88</v>
      </c>
      <c r="J16" s="23">
        <v>13</v>
      </c>
      <c r="K16" s="24">
        <f t="shared" si="2"/>
        <v>354</v>
      </c>
      <c r="L16" s="19"/>
      <c r="M16" s="31" t="s">
        <v>10</v>
      </c>
      <c r="N16" s="34">
        <f>SUM(N4:N15)/12</f>
        <v>3.3333333333333335</v>
      </c>
      <c r="O16" s="29">
        <f t="shared" ref="O16:V16" si="5">SUM(O4:O15)/12</f>
        <v>74.583333333333329</v>
      </c>
      <c r="P16" s="29">
        <f t="shared" si="5"/>
        <v>6</v>
      </c>
      <c r="Q16" s="29">
        <f t="shared" si="5"/>
        <v>6.25</v>
      </c>
      <c r="R16" s="29">
        <f t="shared" si="5"/>
        <v>22.25</v>
      </c>
      <c r="S16" s="29">
        <f t="shared" si="5"/>
        <v>6.166666666666667</v>
      </c>
      <c r="T16" s="29">
        <f t="shared" si="5"/>
        <v>53.083333333333336</v>
      </c>
      <c r="U16" s="32">
        <f t="shared" si="5"/>
        <v>7.916666666666667</v>
      </c>
      <c r="V16" s="32">
        <f t="shared" si="5"/>
        <v>179.58333333333334</v>
      </c>
      <c r="W16" s="19"/>
      <c r="X16" s="62" t="s">
        <v>25</v>
      </c>
      <c r="Y16" s="63"/>
      <c r="Z16" s="58">
        <f>MEDIAN(Z4:Z13)</f>
        <v>5</v>
      </c>
      <c r="AA16" s="59">
        <f t="shared" ref="AA16:AH16" si="6">MEDIAN(AA4:AA13)</f>
        <v>95</v>
      </c>
      <c r="AB16" s="59">
        <f t="shared" si="6"/>
        <v>8</v>
      </c>
      <c r="AC16" s="59">
        <f t="shared" si="6"/>
        <v>5.5</v>
      </c>
      <c r="AD16" s="59">
        <f t="shared" si="6"/>
        <v>28.5</v>
      </c>
      <c r="AE16" s="59">
        <f t="shared" si="6"/>
        <v>11.5</v>
      </c>
      <c r="AF16" s="59">
        <f t="shared" si="6"/>
        <v>58.5</v>
      </c>
      <c r="AG16" s="60">
        <f t="shared" si="6"/>
        <v>13.5</v>
      </c>
      <c r="AH16" s="61">
        <f t="shared" si="6"/>
        <v>225</v>
      </c>
    </row>
    <row r="17" spans="1:34" ht="16" thickBot="1" x14ac:dyDescent="0.25">
      <c r="A17" s="19"/>
      <c r="B17" s="21">
        <v>14</v>
      </c>
      <c r="C17" s="25">
        <v>9</v>
      </c>
      <c r="D17" s="26">
        <v>99</v>
      </c>
      <c r="E17" s="26">
        <v>34</v>
      </c>
      <c r="F17" s="26">
        <v>20</v>
      </c>
      <c r="G17" s="26">
        <v>25</v>
      </c>
      <c r="H17" s="26">
        <v>32</v>
      </c>
      <c r="I17" s="26">
        <v>82</v>
      </c>
      <c r="J17" s="26">
        <v>18</v>
      </c>
      <c r="K17" s="27">
        <f t="shared" si="2"/>
        <v>319</v>
      </c>
      <c r="L17" s="19"/>
      <c r="M17" s="33" t="s">
        <v>11</v>
      </c>
      <c r="N17" s="35">
        <f>STDEV(N4:N15)</f>
        <v>2.5346089292516947</v>
      </c>
      <c r="O17" s="7">
        <f t="shared" ref="O17:V17" si="7">STDEV(O4:O15)</f>
        <v>22.256595889894328</v>
      </c>
      <c r="P17" s="7">
        <f t="shared" si="7"/>
        <v>2.5584085962673253</v>
      </c>
      <c r="Q17" s="7">
        <f t="shared" si="7"/>
        <v>1.1381803659589922</v>
      </c>
      <c r="R17" s="7">
        <f t="shared" si="7"/>
        <v>6.3263518138598069</v>
      </c>
      <c r="S17" s="7">
        <f t="shared" si="7"/>
        <v>3.3799766898963113</v>
      </c>
      <c r="T17" s="7">
        <f t="shared" si="7"/>
        <v>15.628984340485831</v>
      </c>
      <c r="U17" s="36">
        <f t="shared" si="7"/>
        <v>3.4498572653828954</v>
      </c>
      <c r="V17" s="36">
        <f t="shared" si="7"/>
        <v>46.085806005228086</v>
      </c>
      <c r="W17" s="19"/>
      <c r="Y17" s="19"/>
      <c r="Z17" s="54" t="s">
        <v>2</v>
      </c>
      <c r="AA17" s="55" t="s">
        <v>3</v>
      </c>
      <c r="AB17" s="55" t="s">
        <v>4</v>
      </c>
      <c r="AC17" s="55" t="s">
        <v>5</v>
      </c>
      <c r="AD17" s="55" t="s">
        <v>6</v>
      </c>
      <c r="AE17" s="55" t="s">
        <v>7</v>
      </c>
      <c r="AF17" s="55" t="s">
        <v>8</v>
      </c>
      <c r="AG17" s="56" t="s">
        <v>9</v>
      </c>
      <c r="AH17" s="56" t="s">
        <v>1</v>
      </c>
    </row>
    <row r="18" spans="1:34" ht="16" thickBot="1" x14ac:dyDescent="0.25">
      <c r="A18" s="19"/>
      <c r="B18" s="21">
        <v>15</v>
      </c>
      <c r="C18" s="22">
        <v>8</v>
      </c>
      <c r="D18" s="23">
        <v>111</v>
      </c>
      <c r="E18" s="23">
        <v>22</v>
      </c>
      <c r="F18" s="23">
        <v>24</v>
      </c>
      <c r="G18" s="23">
        <v>31</v>
      </c>
      <c r="H18" s="23">
        <v>25</v>
      </c>
      <c r="I18" s="23">
        <v>65</v>
      </c>
      <c r="J18" s="23">
        <v>6</v>
      </c>
      <c r="K18" s="24">
        <f t="shared" si="2"/>
        <v>292</v>
      </c>
      <c r="L18" s="19"/>
      <c r="M18" s="57" t="s">
        <v>25</v>
      </c>
      <c r="N18" s="58">
        <f>MEDIAN(N4:N15)</f>
        <v>3.5</v>
      </c>
      <c r="O18" s="59">
        <f t="shared" ref="O18:V18" si="8">MEDIAN(O4:O15)</f>
        <v>79.5</v>
      </c>
      <c r="P18" s="59">
        <f t="shared" si="8"/>
        <v>6.5</v>
      </c>
      <c r="Q18" s="59">
        <f t="shared" si="8"/>
        <v>6.5</v>
      </c>
      <c r="R18" s="59">
        <f t="shared" si="8"/>
        <v>22</v>
      </c>
      <c r="S18" s="59">
        <f t="shared" si="8"/>
        <v>5</v>
      </c>
      <c r="T18" s="59">
        <f t="shared" si="8"/>
        <v>49.5</v>
      </c>
      <c r="U18" s="60">
        <f t="shared" si="8"/>
        <v>8</v>
      </c>
      <c r="V18" s="61">
        <f t="shared" si="8"/>
        <v>189</v>
      </c>
      <c r="W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16" thickBot="1" x14ac:dyDescent="0.25">
      <c r="A19" s="19"/>
      <c r="B19" s="21">
        <v>16</v>
      </c>
      <c r="C19" s="25">
        <v>6</v>
      </c>
      <c r="D19" s="26">
        <v>113</v>
      </c>
      <c r="E19" s="26">
        <v>19</v>
      </c>
      <c r="F19" s="26">
        <v>22</v>
      </c>
      <c r="G19" s="26">
        <v>27</v>
      </c>
      <c r="H19" s="26">
        <v>20</v>
      </c>
      <c r="I19" s="26">
        <v>61</v>
      </c>
      <c r="J19" s="26">
        <v>11</v>
      </c>
      <c r="K19" s="27">
        <f t="shared" si="2"/>
        <v>279</v>
      </c>
      <c r="L19" s="19"/>
      <c r="N19" s="54" t="s">
        <v>2</v>
      </c>
      <c r="O19" s="55" t="s">
        <v>3</v>
      </c>
      <c r="P19" s="55" t="s">
        <v>4</v>
      </c>
      <c r="Q19" s="55" t="s">
        <v>5</v>
      </c>
      <c r="R19" s="55" t="s">
        <v>6</v>
      </c>
      <c r="S19" s="55" t="s">
        <v>7</v>
      </c>
      <c r="T19" s="55" t="s">
        <v>8</v>
      </c>
      <c r="U19" s="56" t="s">
        <v>9</v>
      </c>
      <c r="V19" s="56" t="s">
        <v>1</v>
      </c>
      <c r="W19" s="19"/>
      <c r="X19" s="53" t="s">
        <v>26</v>
      </c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16" thickBot="1" x14ac:dyDescent="0.25">
      <c r="A20" s="19"/>
      <c r="B20" s="21">
        <v>17</v>
      </c>
      <c r="C20" s="20">
        <v>3</v>
      </c>
      <c r="D20" s="17">
        <v>123</v>
      </c>
      <c r="E20" s="17">
        <v>26</v>
      </c>
      <c r="F20" s="17">
        <v>26</v>
      </c>
      <c r="G20" s="17">
        <v>43</v>
      </c>
      <c r="H20" s="17">
        <v>21</v>
      </c>
      <c r="I20" s="17">
        <v>106</v>
      </c>
      <c r="J20" s="17">
        <v>13</v>
      </c>
      <c r="K20" s="6">
        <f t="shared" si="2"/>
        <v>361</v>
      </c>
      <c r="L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x14ac:dyDescent="0.2">
      <c r="A21" s="19"/>
      <c r="B21" s="28" t="s">
        <v>10</v>
      </c>
      <c r="C21" s="29">
        <f>SUM(C4:C20)/17</f>
        <v>8</v>
      </c>
      <c r="D21" s="29">
        <f t="shared" ref="D21:K21" si="9">SUM(D4:D20)/17</f>
        <v>113.41176470588235</v>
      </c>
      <c r="E21" s="29">
        <f t="shared" si="9"/>
        <v>28.294117647058822</v>
      </c>
      <c r="F21" s="29">
        <f t="shared" si="9"/>
        <v>21.529411764705884</v>
      </c>
      <c r="G21" s="29">
        <f t="shared" si="9"/>
        <v>32.176470588235297</v>
      </c>
      <c r="H21" s="29">
        <f t="shared" si="9"/>
        <v>25.823529411764707</v>
      </c>
      <c r="I21" s="29">
        <f t="shared" si="9"/>
        <v>86.588235294117652</v>
      </c>
      <c r="J21" s="29">
        <f t="shared" si="9"/>
        <v>12.235294117647058</v>
      </c>
      <c r="K21" s="30">
        <f t="shared" si="9"/>
        <v>328.05882352941177</v>
      </c>
      <c r="L21" s="19"/>
      <c r="M21" s="53" t="s">
        <v>26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16" thickBot="1" x14ac:dyDescent="0.25">
      <c r="A22" s="19"/>
      <c r="B22" s="3" t="s">
        <v>11</v>
      </c>
      <c r="C22" s="7">
        <f>STDEV(C4:C20)</f>
        <v>3</v>
      </c>
      <c r="D22" s="7">
        <f t="shared" ref="D22:J22" si="10">STDEV(D4:D20)</f>
        <v>21.283969388748343</v>
      </c>
      <c r="E22" s="7">
        <f t="shared" si="10"/>
        <v>6.5265295705523423</v>
      </c>
      <c r="F22" s="7">
        <f t="shared" si="10"/>
        <v>4.5977935884892576</v>
      </c>
      <c r="G22" s="7">
        <f t="shared" si="10"/>
        <v>6.0851796822037931</v>
      </c>
      <c r="H22" s="7">
        <f t="shared" si="10"/>
        <v>5.4455864481895659</v>
      </c>
      <c r="I22" s="7">
        <f t="shared" si="10"/>
        <v>16.209791884573242</v>
      </c>
      <c r="J22" s="7">
        <f t="shared" si="10"/>
        <v>4.0238260984525951</v>
      </c>
      <c r="K22" s="8">
        <f>STDEV(K4:K20)</f>
        <v>34.665311530828809</v>
      </c>
      <c r="L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16" thickBot="1" x14ac:dyDescent="0.25">
      <c r="A23" s="19"/>
      <c r="B23" s="57" t="s">
        <v>25</v>
      </c>
      <c r="C23" s="58">
        <f>MEDIAN(C4:C20)</f>
        <v>8</v>
      </c>
      <c r="D23" s="59">
        <f t="shared" ref="D23:K23" si="11">MEDIAN(D4:D20)</f>
        <v>111</v>
      </c>
      <c r="E23" s="59">
        <f t="shared" si="11"/>
        <v>27</v>
      </c>
      <c r="F23" s="59">
        <f t="shared" si="11"/>
        <v>22</v>
      </c>
      <c r="G23" s="59">
        <f t="shared" si="11"/>
        <v>31</v>
      </c>
      <c r="H23" s="59">
        <f t="shared" si="11"/>
        <v>25</v>
      </c>
      <c r="I23" s="59">
        <f t="shared" si="11"/>
        <v>88</v>
      </c>
      <c r="J23" s="60">
        <f t="shared" si="11"/>
        <v>12</v>
      </c>
      <c r="K23" s="61">
        <f t="shared" si="11"/>
        <v>330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ht="16" thickBot="1" x14ac:dyDescent="0.25">
      <c r="C24" s="54" t="s">
        <v>2</v>
      </c>
      <c r="D24" s="55" t="s">
        <v>3</v>
      </c>
      <c r="E24" s="55" t="s">
        <v>4</v>
      </c>
      <c r="F24" s="55" t="s">
        <v>5</v>
      </c>
      <c r="G24" s="55" t="s">
        <v>6</v>
      </c>
      <c r="H24" s="55" t="s">
        <v>7</v>
      </c>
      <c r="I24" s="55" t="s">
        <v>8</v>
      </c>
      <c r="J24" s="56" t="s">
        <v>9</v>
      </c>
      <c r="K24" s="56" t="s">
        <v>1</v>
      </c>
    </row>
    <row r="26" spans="1:34" x14ac:dyDescent="0.2">
      <c r="C26" s="53" t="s">
        <v>26</v>
      </c>
    </row>
  </sheetData>
  <mergeCells count="15">
    <mergeCell ref="B2:B3"/>
    <mergeCell ref="C2:J2"/>
    <mergeCell ref="K2:K3"/>
    <mergeCell ref="M2:M3"/>
    <mergeCell ref="N2:U2"/>
    <mergeCell ref="V2:V3"/>
    <mergeCell ref="X2:X3"/>
    <mergeCell ref="Z2:AG2"/>
    <mergeCell ref="AH2:AH3"/>
    <mergeCell ref="Y4:Y8"/>
    <mergeCell ref="X16:Y16"/>
    <mergeCell ref="Y9:Y13"/>
    <mergeCell ref="Y2:Y3"/>
    <mergeCell ref="X14:Y14"/>
    <mergeCell ref="X15:Y15"/>
  </mergeCells>
  <pageMargins left="0.7" right="0.7" top="0.75" bottom="0.75" header="0.3" footer="0.3"/>
  <ignoredErrors>
    <ignoredError sqref="V4:V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Campbell</dc:creator>
  <cp:lastModifiedBy>Clare V. H. Baker</cp:lastModifiedBy>
  <dcterms:created xsi:type="dcterms:W3CDTF">2023-11-06T16:27:53Z</dcterms:created>
  <dcterms:modified xsi:type="dcterms:W3CDTF">2024-02-22T21:45:09Z</dcterms:modified>
</cp:coreProperties>
</file>